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nergile971-my.sharepoint.com/personal/amelie_belfort_synergile971_onmicrosoft_com/Documents/OREC - OT/observation territoriale - cb/SITE INTERNET/orec/"/>
    </mc:Choice>
  </mc:AlternateContent>
  <xr:revisionPtr revIDLastSave="0" documentId="8_{23EC7546-7DDE-499E-9A28-9A09A57550AC}" xr6:coauthVersionLast="43" xr6:coauthVersionMax="43" xr10:uidLastSave="{00000000-0000-0000-0000-000000000000}"/>
  <bookViews>
    <workbookView xWindow="-120" yWindow="-120" windowWidth="24240" windowHeight="13140" xr2:uid="{E8347446-1C0E-437D-8D76-81612893BEB3}"/>
  </bookViews>
  <sheets>
    <sheet name="GW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utre">[1]TEP!#REF!</definedName>
    <definedName name="brut">'[2]Données (T et tep)'!$C$72</definedName>
    <definedName name="es">'[2]Données (T et tep)'!$C$74</definedName>
    <definedName name="Essence" comment="conversion tonne en tep ">#REF!</definedName>
    <definedName name="Fioul" comment="conversion tonne en tep ">#REF!</definedName>
    <definedName name="fioullourd">'[2]Données (T et tep)'!#REF!</definedName>
    <definedName name="fod">'[2]Données (T et tep)'!$C$75</definedName>
    <definedName name="geothermie">GWH!#REF!</definedName>
    <definedName name="GMh" comment="convertion tep en MGh">#REF!</definedName>
    <definedName name="gpl" comment="convension tonne en tep ">#REF!</definedName>
    <definedName name="gtep">'[2]Données (T et tep)'!$C$73</definedName>
    <definedName name="houile">'[2]Données (T et tep)'!$C$71</definedName>
    <definedName name="houille" comment="convertion tep houille depuis tonne">#REF!</definedName>
    <definedName name="ktep">[3]CES!$K$1</definedName>
    <definedName name="MWHEVITE">[3]CES!$J$1</definedName>
    <definedName name="variation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E24" i="1" s="1"/>
  <c r="F4" i="1"/>
  <c r="G4" i="1"/>
  <c r="H4" i="1"/>
  <c r="I4" i="1"/>
  <c r="I24" i="1" s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0" i="1"/>
  <c r="C20" i="1"/>
  <c r="D20" i="1"/>
  <c r="E20" i="1"/>
  <c r="F20" i="1"/>
  <c r="G20" i="1"/>
  <c r="H20" i="1"/>
  <c r="I20" i="1"/>
  <c r="J20" i="1"/>
  <c r="K20" i="1"/>
  <c r="L20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D40" i="1" s="1"/>
  <c r="E29" i="1"/>
  <c r="F29" i="1"/>
  <c r="G29" i="1"/>
  <c r="H29" i="1"/>
  <c r="H40" i="1" s="1"/>
  <c r="I29" i="1"/>
  <c r="J29" i="1"/>
  <c r="K29" i="1"/>
  <c r="L29" i="1"/>
  <c r="L40" i="1" s="1"/>
  <c r="B30" i="1"/>
  <c r="C30" i="1"/>
  <c r="D30" i="1"/>
  <c r="E30" i="1"/>
  <c r="F30" i="1"/>
  <c r="G30" i="1"/>
  <c r="H30" i="1"/>
  <c r="I30" i="1"/>
  <c r="I41" i="1" s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I34" i="1"/>
  <c r="J34" i="1"/>
  <c r="K34" i="1"/>
  <c r="L34" i="1"/>
  <c r="B35" i="1"/>
  <c r="C35" i="1"/>
  <c r="D35" i="1"/>
  <c r="E35" i="1"/>
  <c r="F35" i="1"/>
  <c r="G35" i="1"/>
  <c r="H35" i="1"/>
  <c r="I35" i="1"/>
  <c r="J35" i="1"/>
  <c r="L35" i="1"/>
  <c r="K36" i="1"/>
  <c r="I37" i="1"/>
  <c r="J37" i="1"/>
  <c r="K37" i="1"/>
  <c r="L37" i="1"/>
  <c r="K38" i="1"/>
  <c r="L38" i="1"/>
  <c r="I39" i="1"/>
  <c r="J39" i="1"/>
  <c r="K39" i="1"/>
  <c r="L39" i="1"/>
  <c r="E41" i="1"/>
  <c r="L24" i="1" l="1"/>
  <c r="L43" i="1" s="1"/>
  <c r="H24" i="1"/>
  <c r="H43" i="1" s="1"/>
  <c r="K24" i="1"/>
  <c r="C24" i="1"/>
  <c r="C43" i="1" s="1"/>
  <c r="B24" i="1"/>
  <c r="I40" i="1"/>
  <c r="I42" i="1" s="1"/>
  <c r="E40" i="1"/>
  <c r="E42" i="1" s="1"/>
  <c r="L41" i="1"/>
  <c r="H41" i="1"/>
  <c r="D41" i="1"/>
  <c r="K41" i="1"/>
  <c r="G41" i="1"/>
  <c r="C41" i="1"/>
  <c r="J41" i="1"/>
  <c r="F41" i="1"/>
  <c r="B41" i="1"/>
  <c r="F24" i="1"/>
  <c r="D24" i="1"/>
  <c r="D43" i="1" s="1"/>
  <c r="G24" i="1"/>
  <c r="G43" i="1" s="1"/>
  <c r="J24" i="1"/>
  <c r="J43" i="1" s="1"/>
  <c r="B43" i="1"/>
  <c r="I43" i="1"/>
  <c r="E43" i="1"/>
  <c r="K40" i="1"/>
  <c r="K42" i="1" s="1"/>
  <c r="G40" i="1"/>
  <c r="H42" i="1" s="1"/>
  <c r="C40" i="1"/>
  <c r="C42" i="1" s="1"/>
  <c r="J40" i="1"/>
  <c r="J42" i="1" s="1"/>
  <c r="F40" i="1"/>
  <c r="F42" i="1" s="1"/>
  <c r="B40" i="1"/>
  <c r="L42" i="1" l="1"/>
  <c r="D42" i="1"/>
  <c r="G42" i="1"/>
  <c r="F43" i="1"/>
  <c r="K43" i="1"/>
</calcChain>
</file>

<file path=xl/sharedStrings.xml><?xml version="1.0" encoding="utf-8"?>
<sst xmlns="http://schemas.openxmlformats.org/spreadsheetml/2006/main" count="42" uniqueCount="42">
  <si>
    <t>CONSOMMATION ENERGIE PRIMAIRE</t>
  </si>
  <si>
    <t>Données en GWh</t>
  </si>
  <si>
    <t xml:space="preserve">Quantité ressources fossiles consommées(GWh) </t>
  </si>
  <si>
    <t>CHARBON</t>
  </si>
  <si>
    <t>GPL (BUTANE)</t>
  </si>
  <si>
    <t xml:space="preserve">FOD INDUSTRIE </t>
  </si>
  <si>
    <t xml:space="preserve">Fioul industrie </t>
  </si>
  <si>
    <t>080 - Fioul soute</t>
  </si>
  <si>
    <t>039 - Fioul international Croisière</t>
  </si>
  <si>
    <t>003 - Super sans Plomb</t>
  </si>
  <si>
    <t>013 - Super SSP détaxé pêche</t>
  </si>
  <si>
    <t>006 - Gazole &lt;10ppm</t>
  </si>
  <si>
    <t>066-gazole non routier (GNR)**</t>
  </si>
  <si>
    <t>026 - Gazoles Autres (GOA)**</t>
  </si>
  <si>
    <t>076 - AGO Yacht Plaisance</t>
  </si>
  <si>
    <t>046 - Gazole soute FR/COM</t>
  </si>
  <si>
    <t>004 - Pétrole lampant</t>
  </si>
  <si>
    <t xml:space="preserve">AVGAS </t>
  </si>
  <si>
    <t>JET A1</t>
  </si>
  <si>
    <t>Consommation primaire d'énergie fossile</t>
  </si>
  <si>
    <t>Quantité ressources locales  valorisées(GWh)</t>
  </si>
  <si>
    <t>Bagasse</t>
  </si>
  <si>
    <t>Hydraulique</t>
  </si>
  <si>
    <t>Eolien</t>
  </si>
  <si>
    <t>Photovoltaïque</t>
  </si>
  <si>
    <t>Géothermie</t>
  </si>
  <si>
    <t>Biomasse</t>
  </si>
  <si>
    <t>Biogaz</t>
  </si>
  <si>
    <t>Eau chaude solaire</t>
  </si>
  <si>
    <t xml:space="preserve">Autoconsommation solaire </t>
  </si>
  <si>
    <t>Consommation primaire d'énergie renouvelable</t>
  </si>
  <si>
    <t xml:space="preserve">Total électricité renouvelable </t>
  </si>
  <si>
    <t xml:space="preserve">Consommation primaire  GWH  </t>
  </si>
  <si>
    <t>Vapeur Distillerie</t>
  </si>
  <si>
    <t>Vapeur Sucrerie</t>
  </si>
  <si>
    <t>Eau chaude unité valorisation déchets</t>
  </si>
  <si>
    <t>Dernière mise à jour : 02/08/2019</t>
  </si>
  <si>
    <t>Source : EDF, GEOTHERMIE BOUILLANTE, ALBIOMA LE MOULE, SARA, GPAP, SIGL, GARDEL, SIS BONNE MERE, SYVADE, QUADRAN, EDF EN, SEC, BOLOGNE, SOLEBAM, PARC NATIONAL, CGSS</t>
  </si>
  <si>
    <t xml:space="preserve">FOD  production d'électricité </t>
  </si>
  <si>
    <t>028 -Fioul production d'électricité</t>
  </si>
  <si>
    <t>016 - FOD1 Bateau FR /COM</t>
  </si>
  <si>
    <t>Fioul lourd  FO2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</si>
</sst>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">
    <xf numFmtId="0" fontId="0" fillId="0" borderId="0" xfId="0"/>
    <xf numFmtId="165" fontId="0" fillId="0" borderId="0" xfId="1" applyNumberFormat="1" applyFont="1"/>
    <xf numFmtId="1" fontId="0" fillId="0" borderId="0" xfId="0" applyNumberFormat="1" applyAlignment="1">
      <alignment horizontal="right"/>
    </xf>
  </cellXfs>
  <cellStyles count="3">
    <cellStyle name="Milliers" xfId="1" builtinId="3"/>
    <cellStyle name="Normal" xfId="0" builtinId="0"/>
    <cellStyle name="Normal 2" xfId="2" xr:uid="{26B27670-306E-49AB-89A9-C4E68B6306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&#233;lie%20BELFORT\OneDrive%20-%20SYNERGILE\OREC%20-%20OT\OBS%20Climat-Energie\Bases%20de%20donn&#233;es\Energie\Donn&#233;es%20trait&#233;es\2016\Consommation%20d'&#233;nergie%20primai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d1c36c238257dad/OREC/OBS%20Climat-Energie/Bases%20de%20donn&#233;es/Energie/Donn&#233;es%20trait&#233;es/2016/Consommation%20&#233;nergie%20OR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d1c36c238257dad/OREC/OBS%20Climat-Energie/Bases%20de%20donn&#233;es/Energie/Donn&#233;es%20trait&#233;es/2016/Chauffe%20eau%20solai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elie_belfort_synergile971_onmicrosoft_com/Documents/OREC/OBS%20Climat-Energie/Bases%20de%20donn&#233;es/Energie/Donn&#233;es%20trait&#233;es/2016/Production%20&#233;nergie%201996-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melie_belfort_synergile971_onmicrosoft_com/Documents/OREC/OBS%20Climat-Energie/Bases%20de%20donn&#233;es/Energie/Donn&#233;es%20trait&#233;es/2016/Consommation%20&#233;nergie%20OREC-%20fiche%20de%20bas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&#233;lie%20BELFORT\OneDrive%20-%20SYNERGILE\OREC%20-%20OT\OBS%20Climat-Energie\Bases%20de%20donn&#233;es\Energie\Donn&#233;es%20trait&#233;es\2016\Consommation%20&#233;nergie%20OREC-%20fiche%20de%20bas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&#233;lie%20BELFORT\OneDrive%20-%20SYNERGILE\OREC%20-%20OT\OBS%20Climat-Energie\Bases%20de%20donn&#233;es\Energie\Donn&#233;es%20trait&#233;es\2016\Autoconsommation%20P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P"/>
      <sheetName val="GWH"/>
      <sheetName val="Feuil1"/>
    </sheetNames>
    <sheetDataSet>
      <sheetData sheetId="0">
        <row r="4">
          <cell r="B4">
            <v>112182.60799999999</v>
          </cell>
          <cell r="C4">
            <v>72858.157000000007</v>
          </cell>
          <cell r="D4">
            <v>94796.135999999999</v>
          </cell>
          <cell r="E4">
            <v>102521.25599999999</v>
          </cell>
          <cell r="F4">
            <v>173423.37299999999</v>
          </cell>
          <cell r="G4">
            <v>169004.33199999999</v>
          </cell>
          <cell r="H4">
            <v>150965.43400000001</v>
          </cell>
          <cell r="I4">
            <v>127254.02</v>
          </cell>
          <cell r="J4">
            <v>158239.92199999999</v>
          </cell>
          <cell r="K4">
            <v>151818.416</v>
          </cell>
          <cell r="L4">
            <v>144823.09700000001</v>
          </cell>
        </row>
        <row r="5">
          <cell r="B5">
            <v>15111</v>
          </cell>
          <cell r="C5">
            <v>14454</v>
          </cell>
          <cell r="D5">
            <v>13761.70815</v>
          </cell>
          <cell r="E5">
            <v>13767.434999999999</v>
          </cell>
          <cell r="F5">
            <v>13822.184999999999</v>
          </cell>
          <cell r="G5">
            <v>13746.63</v>
          </cell>
          <cell r="H5">
            <v>13303.154999999999</v>
          </cell>
          <cell r="I5">
            <v>13569.24</v>
          </cell>
          <cell r="J5">
            <v>13277.97</v>
          </cell>
          <cell r="K5">
            <v>13245.119999999999</v>
          </cell>
          <cell r="L5">
            <v>13236.36</v>
          </cell>
        </row>
        <row r="6">
          <cell r="B6">
            <v>309.15438399999999</v>
          </cell>
          <cell r="C6">
            <v>272.90698399999997</v>
          </cell>
          <cell r="D6">
            <v>268.765784</v>
          </cell>
          <cell r="E6">
            <v>281.240792</v>
          </cell>
          <cell r="F6">
            <v>458.62314399999997</v>
          </cell>
          <cell r="G6">
            <v>535.12681599999996</v>
          </cell>
          <cell r="H6">
            <v>518.26879999999994</v>
          </cell>
          <cell r="I6">
            <v>462.84716800000001</v>
          </cell>
          <cell r="J6">
            <v>439.01479999999998</v>
          </cell>
          <cell r="K6">
            <v>440.49039999999997</v>
          </cell>
          <cell r="L6">
            <v>406.5992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296.52134399999994</v>
          </cell>
          <cell r="K7">
            <v>212.88814400000001</v>
          </cell>
          <cell r="L7">
            <v>442.10879999999997</v>
          </cell>
        </row>
        <row r="8">
          <cell r="B8">
            <v>58580.183312000001</v>
          </cell>
          <cell r="C8">
            <v>58580.183312000001</v>
          </cell>
          <cell r="D8">
            <v>100836.922424</v>
          </cell>
          <cell r="E8">
            <v>59773.199247999997</v>
          </cell>
          <cell r="F8">
            <v>22191.17236</v>
          </cell>
          <cell r="G8">
            <v>33990.506927999995</v>
          </cell>
          <cell r="H8">
            <v>28072.8616</v>
          </cell>
          <cell r="I8">
            <v>11343.862544</v>
          </cell>
          <cell r="J8">
            <v>13491.526944000001</v>
          </cell>
          <cell r="K8">
            <v>1604.12</v>
          </cell>
          <cell r="L8">
            <v>11959.975999999999</v>
          </cell>
        </row>
        <row r="9">
          <cell r="B9">
            <v>3044.1009199999999</v>
          </cell>
          <cell r="C9">
            <v>3259.12916</v>
          </cell>
          <cell r="D9">
            <v>3301.4512719999998</v>
          </cell>
          <cell r="E9">
            <v>2736.5516079999998</v>
          </cell>
          <cell r="F9">
            <v>2207.4128719999999</v>
          </cell>
          <cell r="G9">
            <v>2263.840768</v>
          </cell>
          <cell r="H9">
            <v>2128.1959999999999</v>
          </cell>
          <cell r="I9">
            <v>1896.8628559999997</v>
          </cell>
          <cell r="J9">
            <v>1772.1137279999998</v>
          </cell>
          <cell r="K9">
            <v>1895.4053439999998</v>
          </cell>
          <cell r="L9">
            <v>1899.8111999999999</v>
          </cell>
        </row>
        <row r="10">
          <cell r="B10">
            <v>0</v>
          </cell>
          <cell r="C10">
            <v>0</v>
          </cell>
          <cell r="D10">
            <v>26161.702559999998</v>
          </cell>
          <cell r="E10">
            <v>16440.985735999999</v>
          </cell>
          <cell r="F10">
            <v>25415.386919999997</v>
          </cell>
          <cell r="G10">
            <v>28271.385967999999</v>
          </cell>
          <cell r="H10">
            <v>27935.773599999997</v>
          </cell>
          <cell r="I10">
            <v>27047.686119999998</v>
          </cell>
          <cell r="J10">
            <v>27184.295264</v>
          </cell>
          <cell r="K10">
            <v>17574.151335999999</v>
          </cell>
          <cell r="L10">
            <v>15605.088800000001</v>
          </cell>
        </row>
        <row r="11">
          <cell r="B11">
            <v>887.09263999999996</v>
          </cell>
          <cell r="C11">
            <v>361.95991999999995</v>
          </cell>
          <cell r="D11">
            <v>158.94211199999998</v>
          </cell>
          <cell r="E11">
            <v>1621.925256</v>
          </cell>
          <cell r="F11">
            <v>93.517815999999996</v>
          </cell>
          <cell r="G11">
            <v>832.40785600000004</v>
          </cell>
          <cell r="H11">
            <v>310.63760000000002</v>
          </cell>
          <cell r="I11">
            <v>161.04983999999999</v>
          </cell>
          <cell r="J11">
            <v>277.95829600000002</v>
          </cell>
          <cell r="K11">
            <v>2822.1430719999998</v>
          </cell>
          <cell r="L11">
            <v>1972.6391999999998</v>
          </cell>
        </row>
        <row r="12">
          <cell r="B12">
            <v>24322.448079999998</v>
          </cell>
          <cell r="C12">
            <v>23317.707279999999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>
            <v>160721.78079999998</v>
          </cell>
          <cell r="C13">
            <v>161356.38399999999</v>
          </cell>
          <cell r="D13">
            <v>184652.68079999997</v>
          </cell>
          <cell r="E13">
            <v>152553.62079999998</v>
          </cell>
          <cell r="F13">
            <v>158014.1024</v>
          </cell>
          <cell r="G13">
            <v>139657.76120800001</v>
          </cell>
          <cell r="H13">
            <v>123596.0656</v>
          </cell>
          <cell r="I13">
            <v>177911.66399999999</v>
          </cell>
          <cell r="J13">
            <v>160717.640552</v>
          </cell>
          <cell r="K13">
            <v>157892.05599999998</v>
          </cell>
          <cell r="L13">
            <v>154764.736</v>
          </cell>
        </row>
        <row r="14">
          <cell r="B14">
            <v>100360.02669</v>
          </cell>
          <cell r="C14">
            <v>94363.190306000004</v>
          </cell>
          <cell r="D14">
            <v>95612.794970000017</v>
          </cell>
          <cell r="E14">
            <v>90137.520858000003</v>
          </cell>
          <cell r="F14">
            <v>88042.496849999996</v>
          </cell>
          <cell r="G14">
            <v>86211.918099999995</v>
          </cell>
          <cell r="H14">
            <v>82676.132000000012</v>
          </cell>
          <cell r="I14">
            <v>86010.03996200001</v>
          </cell>
          <cell r="J14">
            <v>92702.136758000008</v>
          </cell>
          <cell r="K14">
            <v>87931.412184000015</v>
          </cell>
          <cell r="L14">
            <v>89692.941800000015</v>
          </cell>
        </row>
        <row r="15">
          <cell r="B15">
            <v>4148.2162260000005</v>
          </cell>
          <cell r="C15">
            <v>4500.3147420000005</v>
          </cell>
          <cell r="D15">
            <v>4131.0803379999998</v>
          </cell>
          <cell r="E15">
            <v>4099.3008980000004</v>
          </cell>
          <cell r="F15">
            <v>3759.9400300000007</v>
          </cell>
          <cell r="G15">
            <v>3668.2927820000004</v>
          </cell>
          <cell r="H15">
            <v>3650.6470000000004</v>
          </cell>
          <cell r="I15">
            <v>3628.0844600000005</v>
          </cell>
          <cell r="J15">
            <v>3846.9928420000006</v>
          </cell>
          <cell r="K15">
            <v>3775.162468</v>
          </cell>
          <cell r="L15">
            <v>3673.8240000000001</v>
          </cell>
        </row>
        <row r="16">
          <cell r="B16">
            <v>148304.117</v>
          </cell>
          <cell r="C16">
            <v>146966.05300000001</v>
          </cell>
          <cell r="D16">
            <v>155764.848</v>
          </cell>
          <cell r="E16">
            <v>157212.435</v>
          </cell>
          <cell r="F16">
            <v>160145.77499999999</v>
          </cell>
          <cell r="G16">
            <v>158572.261</v>
          </cell>
          <cell r="H16">
            <v>155009.60000000001</v>
          </cell>
          <cell r="I16">
            <v>161283.26300000001</v>
          </cell>
          <cell r="J16">
            <v>164724.00400000002</v>
          </cell>
          <cell r="K16">
            <v>160921.386</v>
          </cell>
          <cell r="L16">
            <v>159654.20000000001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1667.4380000000001</v>
          </cell>
          <cell r="F17">
            <v>4329.91</v>
          </cell>
          <cell r="G17">
            <v>5925.2619999999997</v>
          </cell>
          <cell r="H17">
            <v>6421.9</v>
          </cell>
          <cell r="I17">
            <v>6661.4970000000003</v>
          </cell>
          <cell r="J17">
            <v>6244.1419999999998</v>
          </cell>
          <cell r="K17">
            <v>6645.9459999999999</v>
          </cell>
          <cell r="L17">
            <v>6860.3</v>
          </cell>
        </row>
        <row r="18">
          <cell r="B18">
            <v>5358.5990000000002</v>
          </cell>
          <cell r="C18">
            <v>4925.6620000000003</v>
          </cell>
          <cell r="D18">
            <v>5405.402</v>
          </cell>
          <cell r="E18">
            <v>4644.8180000000002</v>
          </cell>
          <cell r="F18">
            <v>2443.4630000000002</v>
          </cell>
          <cell r="G18">
            <v>2239.8890000000001</v>
          </cell>
          <cell r="H18">
            <v>2215.6999999999998</v>
          </cell>
          <cell r="I18">
            <v>2004.7619999999999</v>
          </cell>
          <cell r="J18">
            <v>2150.4140000000002</v>
          </cell>
          <cell r="K18">
            <v>1854.6320000000001</v>
          </cell>
          <cell r="L18">
            <v>1689.9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120.76941800000002</v>
          </cell>
          <cell r="K19">
            <v>43.889692000000004</v>
          </cell>
          <cell r="L19">
            <v>1.8326</v>
          </cell>
        </row>
        <row r="20">
          <cell r="B20">
            <v>9320.4279999999999</v>
          </cell>
          <cell r="C20">
            <v>9306.4770000000008</v>
          </cell>
          <cell r="D20">
            <v>9642.9369999999999</v>
          </cell>
          <cell r="E20">
            <v>9265.643</v>
          </cell>
          <cell r="F20">
            <v>8822.0840000000007</v>
          </cell>
          <cell r="G20">
            <v>7982.7380000000003</v>
          </cell>
          <cell r="H20">
            <v>8340.2000000000007</v>
          </cell>
          <cell r="I20">
            <v>10638.388000000001</v>
          </cell>
          <cell r="J20">
            <v>9554.6329999999998</v>
          </cell>
          <cell r="K20">
            <v>10863.86</v>
          </cell>
          <cell r="L20">
            <v>10869.5</v>
          </cell>
        </row>
        <row r="21">
          <cell r="B21">
            <v>559.87654800000007</v>
          </cell>
          <cell r="C21">
            <v>634.24992399999996</v>
          </cell>
          <cell r="D21">
            <v>614.63787000000002</v>
          </cell>
          <cell r="E21">
            <v>547.68329000000006</v>
          </cell>
          <cell r="F21">
            <v>481.77437000000003</v>
          </cell>
          <cell r="G21">
            <v>481.09199599999999</v>
          </cell>
          <cell r="H21">
            <v>445.75300000000004</v>
          </cell>
          <cell r="I21">
            <v>442.41120000000001</v>
          </cell>
          <cell r="J21">
            <v>433.58345800000006</v>
          </cell>
          <cell r="K21">
            <v>426.0256</v>
          </cell>
          <cell r="L21">
            <v>362.63920000000002</v>
          </cell>
        </row>
        <row r="22">
          <cell r="B22">
            <v>264.11</v>
          </cell>
          <cell r="C22">
            <v>256.56400000000002</v>
          </cell>
          <cell r="D22">
            <v>222.06800000000001</v>
          </cell>
          <cell r="E22">
            <v>235.00400000000002</v>
          </cell>
          <cell r="F22">
            <v>241.47200000000001</v>
          </cell>
          <cell r="G22">
            <v>208.054</v>
          </cell>
          <cell r="H22">
            <v>226.38000000000002</v>
          </cell>
          <cell r="I22">
            <v>231.77</v>
          </cell>
          <cell r="J22">
            <v>232.84800000000001</v>
          </cell>
          <cell r="K22">
            <v>232.84800000000001</v>
          </cell>
          <cell r="L22">
            <v>216.67800000000003</v>
          </cell>
        </row>
        <row r="23">
          <cell r="B23">
            <v>108754.03000000001</v>
          </cell>
          <cell r="C23">
            <v>98157.290000000008</v>
          </cell>
          <cell r="D23">
            <v>100370.42400000001</v>
          </cell>
          <cell r="E23">
            <v>106453.57800000001</v>
          </cell>
          <cell r="F23">
            <v>103002.90000000001</v>
          </cell>
          <cell r="G23">
            <v>102896.178</v>
          </cell>
          <cell r="H23">
            <v>109956</v>
          </cell>
          <cell r="I23">
            <v>112112</v>
          </cell>
          <cell r="J23">
            <v>117941.82400000001</v>
          </cell>
          <cell r="K23">
            <v>128497.60000000001</v>
          </cell>
          <cell r="L23">
            <v>137192.74800000002</v>
          </cell>
        </row>
        <row r="37">
          <cell r="J37">
            <v>1048</v>
          </cell>
          <cell r="K37">
            <v>1311</v>
          </cell>
          <cell r="L37">
            <v>943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(GWh) "/>
      <sheetName val="Données (T et tep)"/>
      <sheetName val="Convertion tonne et litre"/>
      <sheetName val="CARBURANT "/>
      <sheetName val="CONSOMMATION PAR COMMUNE"/>
      <sheetName val="précarité energétique "/>
    </sheetNames>
    <sheetDataSet>
      <sheetData sheetId="0" refreshError="1"/>
      <sheetData sheetId="1" refreshError="1">
        <row r="3">
          <cell r="B3">
            <v>34701.75</v>
          </cell>
          <cell r="C3">
            <v>35521.200000000004</v>
          </cell>
          <cell r="D3">
            <v>36882</v>
          </cell>
          <cell r="E3">
            <v>38653.200000000004</v>
          </cell>
          <cell r="F3">
            <v>42061.950000000004</v>
          </cell>
          <cell r="G3">
            <v>46300.950000000004</v>
          </cell>
          <cell r="H3">
            <v>49608.450000000004</v>
          </cell>
          <cell r="I3">
            <v>52921.350000000006</v>
          </cell>
          <cell r="J3">
            <v>55013.850000000006</v>
          </cell>
        </row>
        <row r="71">
          <cell r="C71">
            <v>0.61899999999999999</v>
          </cell>
        </row>
        <row r="72">
          <cell r="C72">
            <v>1</v>
          </cell>
        </row>
        <row r="73">
          <cell r="C73">
            <v>1.095</v>
          </cell>
        </row>
        <row r="74">
          <cell r="C74">
            <v>1.0780000000000001</v>
          </cell>
        </row>
        <row r="75">
          <cell r="C75">
            <v>0.95199999999999996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S"/>
    </sheetNames>
    <sheetDataSet>
      <sheetData sheetId="0">
        <row r="1">
          <cell r="J1">
            <v>1.35</v>
          </cell>
          <cell r="K1">
            <v>8.5999999999999993E-2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thermique"/>
      <sheetName val="Données électricité"/>
      <sheetName val="Installations puissance brute"/>
      <sheetName val="EOLIEN"/>
      <sheetName val="pv"/>
      <sheetName val="Indicateurs"/>
      <sheetName val="Tableau publi"/>
      <sheetName val="Feuil1"/>
      <sheetName val="Graph publi"/>
    </sheetNames>
    <sheetDataSet>
      <sheetData sheetId="0"/>
      <sheetData sheetId="1">
        <row r="17">
          <cell r="N17">
            <v>58224</v>
          </cell>
          <cell r="O17">
            <v>64123</v>
          </cell>
          <cell r="P17">
            <v>60380</v>
          </cell>
          <cell r="Q17">
            <v>54867</v>
          </cell>
          <cell r="R17">
            <v>61691</v>
          </cell>
          <cell r="S17">
            <v>45853</v>
          </cell>
          <cell r="T17">
            <v>60456.2</v>
          </cell>
          <cell r="U17">
            <v>56234</v>
          </cell>
          <cell r="V17">
            <v>49804</v>
          </cell>
        </row>
        <row r="18">
          <cell r="N18">
            <v>89285</v>
          </cell>
          <cell r="O18">
            <v>49529</v>
          </cell>
          <cell r="P18">
            <v>14630</v>
          </cell>
          <cell r="Q18">
            <v>55882</v>
          </cell>
          <cell r="R18">
            <v>50556</v>
          </cell>
          <cell r="S18">
            <v>81347</v>
          </cell>
          <cell r="T18">
            <v>75405</v>
          </cell>
          <cell r="U18">
            <v>82828</v>
          </cell>
          <cell r="V18">
            <v>84079</v>
          </cell>
        </row>
        <row r="19">
          <cell r="N19">
            <v>20960</v>
          </cell>
          <cell r="O19">
            <v>21110</v>
          </cell>
          <cell r="P19">
            <v>15521</v>
          </cell>
          <cell r="Q19">
            <v>14670</v>
          </cell>
          <cell r="R19">
            <v>13870</v>
          </cell>
          <cell r="S19">
            <v>19210</v>
          </cell>
          <cell r="T19">
            <v>26801</v>
          </cell>
          <cell r="U19">
            <v>21142</v>
          </cell>
          <cell r="V19">
            <v>34090</v>
          </cell>
        </row>
        <row r="20">
          <cell r="N20">
            <v>48656</v>
          </cell>
          <cell r="O20">
            <v>51085</v>
          </cell>
          <cell r="P20">
            <v>41040</v>
          </cell>
          <cell r="Q20">
            <v>45088</v>
          </cell>
          <cell r="R20">
            <v>50961</v>
          </cell>
          <cell r="S20">
            <v>56794</v>
          </cell>
          <cell r="T20">
            <v>54482</v>
          </cell>
          <cell r="U20">
            <v>51886</v>
          </cell>
          <cell r="V20">
            <v>53289</v>
          </cell>
        </row>
        <row r="21">
          <cell r="N21">
            <v>2959</v>
          </cell>
          <cell r="O21">
            <v>5048</v>
          </cell>
          <cell r="P21">
            <v>17319</v>
          </cell>
          <cell r="Q21">
            <v>33360</v>
          </cell>
          <cell r="R21">
            <v>91827</v>
          </cell>
          <cell r="S21">
            <v>98642</v>
          </cell>
          <cell r="T21">
            <v>102726</v>
          </cell>
          <cell r="U21">
            <v>101465</v>
          </cell>
          <cell r="V21">
            <v>93794</v>
          </cell>
        </row>
        <row r="22">
          <cell r="N22"/>
          <cell r="O22"/>
          <cell r="P22">
            <v>391</v>
          </cell>
          <cell r="Q22">
            <v>38</v>
          </cell>
          <cell r="R22">
            <v>18</v>
          </cell>
          <cell r="S22">
            <v>11.850000000000001</v>
          </cell>
          <cell r="T22">
            <v>9</v>
          </cell>
        </row>
        <row r="23">
          <cell r="N23"/>
          <cell r="O23"/>
          <cell r="P23"/>
          <cell r="Q23"/>
          <cell r="R23">
            <v>83</v>
          </cell>
          <cell r="S23"/>
          <cell r="T23"/>
          <cell r="U23">
            <v>62</v>
          </cell>
          <cell r="V23">
            <v>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(GWh) "/>
      <sheetName val="Données (T et tep)"/>
      <sheetName val="Feuil2"/>
      <sheetName val="Feuil1"/>
      <sheetName val="Convertion tonne et litre"/>
      <sheetName val="Consommation énergie OREC- fich"/>
    </sheetNames>
    <sheetDataSet>
      <sheetData sheetId="0">
        <row r="5">
          <cell r="S5">
            <v>63.490214000000002</v>
          </cell>
        </row>
        <row r="6">
          <cell r="S6">
            <v>37.954650000000001</v>
          </cell>
        </row>
        <row r="7">
          <cell r="S7">
            <v>51.007641000000007</v>
          </cell>
        </row>
        <row r="8">
          <cell r="S8">
            <v>92.46154700000001</v>
          </cell>
        </row>
        <row r="9">
          <cell r="S9">
            <v>112.684257</v>
          </cell>
        </row>
        <row r="12">
          <cell r="S12">
            <v>2.7309859999999997</v>
          </cell>
        </row>
      </sheetData>
      <sheetData sheetId="1">
        <row r="8">
          <cell r="K8">
            <v>128822.715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(GWh)  (2)"/>
      <sheetName val="Données (GWh) "/>
      <sheetName val="Données (T et tep)"/>
      <sheetName val="Convertion tonne et litre"/>
      <sheetName val="Feuil1"/>
    </sheetNames>
    <sheetDataSet>
      <sheetData sheetId="0"/>
      <sheetData sheetId="1">
        <row r="5">
          <cell r="T5">
            <v>55.755000000000003</v>
          </cell>
        </row>
        <row r="6">
          <cell r="T6">
            <v>40.332000000000001</v>
          </cell>
        </row>
        <row r="7">
          <cell r="T7">
            <v>52.703164000000001</v>
          </cell>
        </row>
        <row r="8">
          <cell r="T8">
            <v>94.835999999999999</v>
          </cell>
        </row>
        <row r="9">
          <cell r="T9">
            <v>106.794</v>
          </cell>
        </row>
        <row r="10">
          <cell r="T10">
            <v>10.945322000000001</v>
          </cell>
        </row>
      </sheetData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site"/>
      <sheetName val="Production"/>
      <sheetName val="Consommation"/>
      <sheetName val="Injection réseau "/>
    </sheetNames>
    <sheetDataSet>
      <sheetData sheetId="0"/>
      <sheetData sheetId="1"/>
      <sheetData sheetId="2">
        <row r="13">
          <cell r="E13">
            <v>53902</v>
          </cell>
          <cell r="F13">
            <v>52985</v>
          </cell>
          <cell r="G13">
            <v>869147</v>
          </cell>
          <cell r="H13">
            <v>3308579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A895-35C4-4C11-B089-20B4149CEE0F}">
  <dimension ref="A1:M47"/>
  <sheetViews>
    <sheetView tabSelected="1" zoomScale="50" zoomScaleNormal="50" workbookViewId="0">
      <selection activeCell="Q20" sqref="Q20"/>
    </sheetView>
  </sheetViews>
  <sheetFormatPr baseColWidth="10" defaultRowHeight="15" x14ac:dyDescent="0.25"/>
  <cols>
    <col min="1" max="1" width="51.425781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  <c r="B3">
        <v>2008</v>
      </c>
      <c r="C3">
        <v>2009</v>
      </c>
      <c r="D3">
        <v>2010</v>
      </c>
      <c r="E3">
        <v>2011</v>
      </c>
      <c r="F3">
        <v>2012</v>
      </c>
      <c r="G3">
        <v>2013</v>
      </c>
      <c r="H3">
        <v>2014</v>
      </c>
      <c r="I3">
        <v>2015</v>
      </c>
      <c r="J3">
        <v>2016</v>
      </c>
      <c r="K3">
        <v>2017</v>
      </c>
      <c r="L3">
        <v>2018</v>
      </c>
    </row>
    <row r="4" spans="1:12" x14ac:dyDescent="0.25">
      <c r="A4" t="s">
        <v>3</v>
      </c>
      <c r="B4" s="1">
        <f>[1]TEP!B4*0.011628</f>
        <v>1304.4593658239999</v>
      </c>
      <c r="C4" s="1">
        <f>[1]TEP!C4*0.011628</f>
        <v>847.19464959600009</v>
      </c>
      <c r="D4" s="1">
        <f>[1]TEP!D4*0.011628</f>
        <v>1102.2894694079998</v>
      </c>
      <c r="E4" s="1">
        <f>[1]TEP!E4*0.011628</f>
        <v>1192.1171647679998</v>
      </c>
      <c r="F4" s="1">
        <f>[1]TEP!F4*0.011628</f>
        <v>2016.5669812439999</v>
      </c>
      <c r="G4" s="1">
        <f>[1]TEP!G4*0.011628</f>
        <v>1965.1823724959997</v>
      </c>
      <c r="H4" s="1">
        <f>[1]TEP!H4*0.011628</f>
        <v>1755.4260665520001</v>
      </c>
      <c r="I4" s="1">
        <f>[1]TEP!I4*0.011628</f>
        <v>1479.70974456</v>
      </c>
      <c r="J4" s="1">
        <f>[1]TEP!J4*0.011628</f>
        <v>1840.0138130159999</v>
      </c>
      <c r="K4" s="1">
        <f>[1]TEP!K4*0.011628</f>
        <v>1765.3445412479998</v>
      </c>
      <c r="L4" s="1">
        <f>[1]TEP!L4*0.011628</f>
        <v>1684.002971916</v>
      </c>
    </row>
    <row r="5" spans="1:12" x14ac:dyDescent="0.25">
      <c r="A5" t="s">
        <v>4</v>
      </c>
      <c r="B5" s="1">
        <f>[1]TEP!B5*0.011628</f>
        <v>175.71070799999998</v>
      </c>
      <c r="C5" s="1">
        <f>[1]TEP!C5*0.011628</f>
        <v>168.071112</v>
      </c>
      <c r="D5" s="1">
        <f>[1]TEP!D5*0.011628</f>
        <v>160.0211423682</v>
      </c>
      <c r="E5" s="1">
        <f>[1]TEP!E5*0.011628</f>
        <v>160.08773417999998</v>
      </c>
      <c r="F5" s="1">
        <f>[1]TEP!F5*0.011628</f>
        <v>160.72436717999997</v>
      </c>
      <c r="G5" s="1">
        <f>[1]TEP!G5*0.011628</f>
        <v>159.84581363999999</v>
      </c>
      <c r="H5" s="1">
        <f>[1]TEP!H5*0.011628</f>
        <v>154.68908633999999</v>
      </c>
      <c r="I5" s="1">
        <f>[1]TEP!I5*0.011628</f>
        <v>157.78312271999999</v>
      </c>
      <c r="J5" s="1">
        <f>[1]TEP!J5*0.011628</f>
        <v>154.39623515999997</v>
      </c>
      <c r="K5" s="1">
        <f>[1]TEP!K5*0.011628</f>
        <v>154.01425535999999</v>
      </c>
      <c r="L5" s="1">
        <f>[1]TEP!L5*0.011628</f>
        <v>153.91239408000001</v>
      </c>
    </row>
    <row r="6" spans="1:12" x14ac:dyDescent="0.25">
      <c r="A6" t="s">
        <v>40</v>
      </c>
      <c r="B6" s="1">
        <f>[1]TEP!B6*0.011628</f>
        <v>3.5948471771519999</v>
      </c>
      <c r="C6" s="1">
        <f>[1]TEP!C6*0.011628</f>
        <v>3.1733624099519995</v>
      </c>
      <c r="D6" s="1">
        <f>[1]TEP!D6*0.011628</f>
        <v>3.1252085363519999</v>
      </c>
      <c r="E6" s="1">
        <f>[1]TEP!E6*0.011628</f>
        <v>3.2702679293759997</v>
      </c>
      <c r="F6" s="1">
        <f>[1]TEP!F6*0.011628</f>
        <v>5.3328699184319994</v>
      </c>
      <c r="G6" s="1">
        <f>[1]TEP!G6*0.011628</f>
        <v>6.2224546164479992</v>
      </c>
      <c r="H6" s="1">
        <f>[1]TEP!H6*0.011628</f>
        <v>6.0264296063999989</v>
      </c>
      <c r="I6" s="1">
        <f>[1]TEP!I6*0.011628</f>
        <v>5.3819868695039998</v>
      </c>
      <c r="J6" s="1">
        <f>[1]TEP!J6*0.011628</f>
        <v>5.1048640943999999</v>
      </c>
      <c r="K6" s="1">
        <f>[1]TEP!K6*0.011628</f>
        <v>5.122022371199999</v>
      </c>
      <c r="L6" s="1">
        <f>[1]TEP!L6*0.011628</f>
        <v>4.7279354975999999</v>
      </c>
    </row>
    <row r="7" spans="1:12" x14ac:dyDescent="0.25">
      <c r="A7" t="s">
        <v>5</v>
      </c>
      <c r="B7" s="1">
        <f>[1]TEP!B7*0.011628</f>
        <v>0</v>
      </c>
      <c r="C7" s="1">
        <f>[1]TEP!C7*0.011628</f>
        <v>0</v>
      </c>
      <c r="D7" s="1">
        <f>[1]TEP!D7*0.011628</f>
        <v>0</v>
      </c>
      <c r="E7" s="1">
        <f>[1]TEP!E7*0.011628</f>
        <v>0</v>
      </c>
      <c r="F7" s="1">
        <f>[1]TEP!F7*0.011628</f>
        <v>0</v>
      </c>
      <c r="G7" s="1">
        <f>[1]TEP!G7*0.011628</f>
        <v>0</v>
      </c>
      <c r="H7" s="1">
        <f>[1]TEP!H7*0.011628</f>
        <v>0</v>
      </c>
      <c r="I7" s="1">
        <f>[1]TEP!I7*0.011628</f>
        <v>0</v>
      </c>
      <c r="J7" s="1">
        <f>[1]TEP!J7*0.011628</f>
        <v>3.4479501880319994</v>
      </c>
      <c r="K7" s="1">
        <f>[1]TEP!K7*0.011628</f>
        <v>2.4754633384320002</v>
      </c>
      <c r="L7" s="1">
        <f>[1]TEP!L7*0.011628</f>
        <v>5.1408411263999998</v>
      </c>
    </row>
    <row r="8" spans="1:12" x14ac:dyDescent="0.25">
      <c r="A8" t="s">
        <v>38</v>
      </c>
      <c r="B8" s="1">
        <f>[1]TEP!B8*0.011628</f>
        <v>681.170371551936</v>
      </c>
      <c r="C8" s="1">
        <f>[1]TEP!C8*0.011628</f>
        <v>681.170371551936</v>
      </c>
      <c r="D8" s="1">
        <f>[1]TEP!D8*0.011628</f>
        <v>1172.531733946272</v>
      </c>
      <c r="E8" s="1">
        <f>[1]TEP!E8*0.011628</f>
        <v>695.04276085574395</v>
      </c>
      <c r="F8" s="1">
        <f>[1]TEP!F8*0.011628</f>
        <v>258.03895220208</v>
      </c>
      <c r="G8" s="1">
        <f>[1]TEP!G8*0.011628</f>
        <v>395.24161455878391</v>
      </c>
      <c r="H8" s="1">
        <f>[1]TEP!H8*0.011628</f>
        <v>326.43123468479996</v>
      </c>
      <c r="I8" s="1">
        <f>[1]TEP!I8*0.011628</f>
        <v>131.90643366163198</v>
      </c>
      <c r="J8" s="1">
        <f>[1]TEP!J8*0.011628</f>
        <v>156.879475304832</v>
      </c>
      <c r="K8" s="1">
        <f>[1]TEP!K8*0.011628</f>
        <v>18.652707359999997</v>
      </c>
      <c r="L8" s="1">
        <f>[1]TEP!L8*0.011628</f>
        <v>139.07060092799998</v>
      </c>
    </row>
    <row r="9" spans="1:12" x14ac:dyDescent="0.25">
      <c r="A9" t="s">
        <v>6</v>
      </c>
      <c r="B9" s="1">
        <f>[1]TEP!B9*0.011628</f>
        <v>35.396805497759999</v>
      </c>
      <c r="C9" s="1">
        <f>[1]TEP!C9*0.011628</f>
        <v>37.897153872479997</v>
      </c>
      <c r="D9" s="1">
        <f>[1]TEP!D9*0.011628</f>
        <v>38.389275390815996</v>
      </c>
      <c r="E9" s="1">
        <f>[1]TEP!E9*0.011628</f>
        <v>31.820622097823996</v>
      </c>
      <c r="F9" s="1">
        <f>[1]TEP!F9*0.011628</f>
        <v>25.667796875615998</v>
      </c>
      <c r="G9" s="1">
        <f>[1]TEP!G9*0.011628</f>
        <v>26.323940450304001</v>
      </c>
      <c r="H9" s="1">
        <f>[1]TEP!H9*0.011628</f>
        <v>24.746663087999998</v>
      </c>
      <c r="I9" s="1">
        <f>[1]TEP!I9*0.011628</f>
        <v>22.056721289567996</v>
      </c>
      <c r="J9" s="1">
        <f>[1]TEP!J9*0.011628</f>
        <v>20.606138429183996</v>
      </c>
      <c r="K9" s="1">
        <f>[1]TEP!K9*0.011628</f>
        <v>22.039773340031996</v>
      </c>
      <c r="L9" s="1">
        <f>[1]TEP!L9*0.011628</f>
        <v>22.091004633599997</v>
      </c>
    </row>
    <row r="10" spans="1:12" x14ac:dyDescent="0.25">
      <c r="A10" t="s">
        <v>39</v>
      </c>
      <c r="B10" s="1">
        <f>[1]TEP!B10*0.011628</f>
        <v>0</v>
      </c>
      <c r="C10" s="1">
        <f>[1]TEP!C10*0.011628</f>
        <v>0</v>
      </c>
      <c r="D10" s="1">
        <f>[1]TEP!D10*0.011628</f>
        <v>304.20827736767995</v>
      </c>
      <c r="E10" s="1">
        <f>[1]TEP!E10*0.011628</f>
        <v>191.17578213820798</v>
      </c>
      <c r="F10" s="1">
        <f>[1]TEP!F10*0.011628</f>
        <v>295.53011910575998</v>
      </c>
      <c r="G10" s="1">
        <f>[1]TEP!G10*0.011628</f>
        <v>328.73967603590398</v>
      </c>
      <c r="H10" s="1">
        <f>[1]TEP!H10*0.011628</f>
        <v>324.83717542079995</v>
      </c>
      <c r="I10" s="1">
        <f>[1]TEP!I10*0.011628</f>
        <v>314.51049420335994</v>
      </c>
      <c r="J10" s="1">
        <f>[1]TEP!J10*0.011628</f>
        <v>316.09898532979201</v>
      </c>
      <c r="K10" s="1">
        <f>[1]TEP!K10*0.011628</f>
        <v>204.35223173500799</v>
      </c>
      <c r="L10" s="1">
        <f>[1]TEP!L10*0.011628</f>
        <v>181.45597256640002</v>
      </c>
    </row>
    <row r="11" spans="1:12" x14ac:dyDescent="0.25">
      <c r="A11" t="s">
        <v>7</v>
      </c>
      <c r="B11" s="1">
        <f>[1]TEP!B11*0.011628</f>
        <v>10.315113217919999</v>
      </c>
      <c r="C11" s="1">
        <f>[1]TEP!C11*0.011628</f>
        <v>4.2088699497599995</v>
      </c>
      <c r="D11" s="1">
        <f>[1]TEP!D11*0.011628</f>
        <v>1.8481788783359996</v>
      </c>
      <c r="E11" s="1">
        <f>[1]TEP!E11*0.011628</f>
        <v>18.859746876768</v>
      </c>
      <c r="F11" s="1">
        <f>[1]TEP!F11*0.011628</f>
        <v>1.087425164448</v>
      </c>
      <c r="G11" s="1">
        <f>[1]TEP!G11*0.011628</f>
        <v>9.6792385495679998</v>
      </c>
      <c r="H11" s="1">
        <f>[1]TEP!H11*0.011628</f>
        <v>3.6120940128000001</v>
      </c>
      <c r="I11" s="1">
        <f>[1]TEP!I11*0.011628</f>
        <v>1.8726875395199998</v>
      </c>
      <c r="J11" s="1">
        <f>[1]TEP!J11*0.011628</f>
        <v>3.2320990658880002</v>
      </c>
      <c r="K11" s="1">
        <f>[1]TEP!K11*0.011628</f>
        <v>32.815879641216</v>
      </c>
      <c r="L11" s="1">
        <f>[1]TEP!L11*0.011628</f>
        <v>22.937848617599997</v>
      </c>
    </row>
    <row r="12" spans="1:12" x14ac:dyDescent="0.25">
      <c r="A12" t="s">
        <v>8</v>
      </c>
      <c r="B12" s="1">
        <f>[1]TEP!B12*0.011628</f>
        <v>282.82142627423997</v>
      </c>
      <c r="C12" s="1">
        <f>[1]TEP!C12*0.011628</f>
        <v>271.13830025183995</v>
      </c>
      <c r="D12" s="1">
        <f>[1]TEP!D12*0.011628</f>
        <v>0</v>
      </c>
      <c r="E12" s="1">
        <f>[1]TEP!E12*0.011628</f>
        <v>0</v>
      </c>
      <c r="F12" s="1">
        <f>[1]TEP!F12*0.011628</f>
        <v>0</v>
      </c>
      <c r="G12" s="1">
        <f>[1]TEP!G12*0.011628</f>
        <v>0</v>
      </c>
      <c r="H12" s="1">
        <f>[1]TEP!H12*0.011628</f>
        <v>0</v>
      </c>
      <c r="I12" s="1">
        <f>[1]TEP!I12*0.011628</f>
        <v>0</v>
      </c>
      <c r="J12" s="1">
        <f>[1]TEP!J12*0.011628</f>
        <v>0</v>
      </c>
      <c r="K12" s="1">
        <f>[1]TEP!K12*0.011628</f>
        <v>0</v>
      </c>
      <c r="L12" s="1">
        <f>[1]TEP!L12*0.011628</f>
        <v>0</v>
      </c>
    </row>
    <row r="13" spans="1:12" x14ac:dyDescent="0.25">
      <c r="A13" t="s">
        <v>41</v>
      </c>
      <c r="B13" s="1">
        <f>[1]TEP!B13*0.011628</f>
        <v>1868.8728671423996</v>
      </c>
      <c r="C13" s="1">
        <f>[1]TEP!C13*0.011628</f>
        <v>1876.2520331519997</v>
      </c>
      <c r="D13" s="1">
        <f>[1]TEP!D13*0.011628</f>
        <v>2147.1413723423998</v>
      </c>
      <c r="E13" s="1">
        <f>[1]TEP!E13*0.011628</f>
        <v>1773.8935026623997</v>
      </c>
      <c r="F13" s="1">
        <f>[1]TEP!F13*0.011628</f>
        <v>1837.3879827071999</v>
      </c>
      <c r="G13" s="1">
        <f>[1]TEP!G13*0.011628</f>
        <v>1623.9404473266241</v>
      </c>
      <c r="H13" s="1">
        <f>[1]TEP!H13*0.011628</f>
        <v>1437.1750507968</v>
      </c>
      <c r="I13" s="1">
        <f>[1]TEP!I13*0.011628</f>
        <v>2068.756828992</v>
      </c>
      <c r="J13" s="1">
        <f>[1]TEP!J13*0.011628</f>
        <v>1868.8247243386559</v>
      </c>
      <c r="K13" s="1">
        <f>[1]TEP!K13*0.011628</f>
        <v>1835.9688271679997</v>
      </c>
      <c r="L13" s="1">
        <f>[1]TEP!L13*0.011628</f>
        <v>1799.6043502079999</v>
      </c>
    </row>
    <row r="14" spans="1:12" x14ac:dyDescent="0.25">
      <c r="A14" t="s">
        <v>9</v>
      </c>
      <c r="B14" s="1">
        <f>[1]TEP!B14*0.011628</f>
        <v>1166.9863903513199</v>
      </c>
      <c r="C14" s="1">
        <f>[1]TEP!C14*0.011628</f>
        <v>1097.255176878168</v>
      </c>
      <c r="D14" s="1">
        <f>[1]TEP!D14*0.011628</f>
        <v>1111.7855799111601</v>
      </c>
      <c r="E14" s="1">
        <f>[1]TEP!E14*0.011628</f>
        <v>1048.1190925368239</v>
      </c>
      <c r="F14" s="1">
        <f>[1]TEP!F14*0.011628</f>
        <v>1023.7581533717999</v>
      </c>
      <c r="G14" s="1">
        <f>[1]TEP!G14*0.011628</f>
        <v>1002.4721836667999</v>
      </c>
      <c r="H14" s="1">
        <f>[1]TEP!H14*0.011628</f>
        <v>961.35806289600009</v>
      </c>
      <c r="I14" s="1">
        <f>[1]TEP!I14*0.011628</f>
        <v>1000.124744678136</v>
      </c>
      <c r="J14" s="1">
        <f>[1]TEP!J14*0.011628</f>
        <v>1077.9404462220241</v>
      </c>
      <c r="K14" s="1">
        <f>[1]TEP!K14*0.011628</f>
        <v>1022.4664608755521</v>
      </c>
      <c r="L14" s="1">
        <f>[1]TEP!L14*0.011628</f>
        <v>1042.9495272504</v>
      </c>
    </row>
    <row r="15" spans="1:12" x14ac:dyDescent="0.25">
      <c r="A15" t="s">
        <v>10</v>
      </c>
      <c r="B15" s="1">
        <f>[1]TEP!B15*0.011628</f>
        <v>48.235458275928004</v>
      </c>
      <c r="C15" s="1">
        <f>[1]TEP!C15*0.011628</f>
        <v>52.329659819976001</v>
      </c>
      <c r="D15" s="1">
        <f>[1]TEP!D15*0.011628</f>
        <v>48.036202170263998</v>
      </c>
      <c r="E15" s="1">
        <f>[1]TEP!E15*0.011628</f>
        <v>47.666670841944004</v>
      </c>
      <c r="F15" s="1">
        <f>[1]TEP!F15*0.011628</f>
        <v>43.720582668840002</v>
      </c>
      <c r="G15" s="1">
        <f>[1]TEP!G15*0.011628</f>
        <v>42.654908469096</v>
      </c>
      <c r="H15" s="1">
        <f>[1]TEP!H15*0.011628</f>
        <v>42.449723316000004</v>
      </c>
      <c r="I15" s="1">
        <f>[1]TEP!I15*0.011628</f>
        <v>42.187366100880006</v>
      </c>
      <c r="J15" s="1">
        <f>[1]TEP!J15*0.011628</f>
        <v>44.732832766776006</v>
      </c>
      <c r="K15" s="1">
        <f>[1]TEP!K15*0.011628</f>
        <v>43.897589177903996</v>
      </c>
      <c r="L15" s="1">
        <f>[1]TEP!L15*0.011628</f>
        <v>42.719225471999998</v>
      </c>
    </row>
    <row r="16" spans="1:12" x14ac:dyDescent="0.25">
      <c r="A16" t="s">
        <v>11</v>
      </c>
      <c r="B16" s="1">
        <f>[1]TEP!B16*0.011628</f>
        <v>1724.480272476</v>
      </c>
      <c r="C16" s="1">
        <f>[1]TEP!C16*0.011628</f>
        <v>1708.921264284</v>
      </c>
      <c r="D16" s="1">
        <f>[1]TEP!D16*0.011628</f>
        <v>1811.2336525439998</v>
      </c>
      <c r="E16" s="1">
        <f>[1]TEP!E16*0.011628</f>
        <v>1828.0661941799999</v>
      </c>
      <c r="F16" s="1">
        <f>[1]TEP!F16*0.011628</f>
        <v>1862.1750716999998</v>
      </c>
      <c r="G16" s="1">
        <f>[1]TEP!G16*0.011628</f>
        <v>1843.8782509079999</v>
      </c>
      <c r="H16" s="1">
        <f>[1]TEP!H16*0.011628</f>
        <v>1802.4516288</v>
      </c>
      <c r="I16" s="1">
        <f>[1]TEP!I16*0.011628</f>
        <v>1875.401782164</v>
      </c>
      <c r="J16" s="1">
        <f>[1]TEP!J16*0.011628</f>
        <v>1915.4107185120001</v>
      </c>
      <c r="K16" s="1">
        <f>[1]TEP!K16*0.011628</f>
        <v>1871.1938764079998</v>
      </c>
      <c r="L16" s="1">
        <f>[1]TEP!L16*0.011628</f>
        <v>1856.4590376000001</v>
      </c>
    </row>
    <row r="17" spans="1:12" x14ac:dyDescent="0.25">
      <c r="A17" t="s">
        <v>12</v>
      </c>
      <c r="B17" s="1">
        <f>[1]TEP!B17*0.011628</f>
        <v>0</v>
      </c>
      <c r="C17" s="1">
        <f>[1]TEP!C17*0.011628</f>
        <v>0</v>
      </c>
      <c r="D17" s="1">
        <f>[1]TEP!D17*0.011628</f>
        <v>0</v>
      </c>
      <c r="E17" s="1">
        <f>[1]TEP!E17*0.011628</f>
        <v>19.388969064000001</v>
      </c>
      <c r="F17" s="1">
        <f>[1]TEP!F17*0.011628</f>
        <v>50.348193479999999</v>
      </c>
      <c r="G17" s="1">
        <f>[1]TEP!G17*0.011628</f>
        <v>68.898946535999997</v>
      </c>
      <c r="H17" s="1">
        <f>[1]TEP!H17*0.011628</f>
        <v>74.673853199999996</v>
      </c>
      <c r="I17" s="1">
        <f>[1]TEP!I17*0.011628</f>
        <v>77.459887116000004</v>
      </c>
      <c r="J17" s="1">
        <f>[1]TEP!J17*0.011628</f>
        <v>72.606883175999997</v>
      </c>
      <c r="K17" s="1">
        <f>[1]TEP!K17*0.011628</f>
        <v>77.279060087999994</v>
      </c>
      <c r="L17" s="1">
        <f>[1]TEP!L17*0.011628</f>
        <v>79.771568399999992</v>
      </c>
    </row>
    <row r="18" spans="1:12" x14ac:dyDescent="0.25">
      <c r="A18" t="s">
        <v>13</v>
      </c>
      <c r="B18" s="1">
        <f>[1]TEP!B18*0.011628</f>
        <v>62.309789172000002</v>
      </c>
      <c r="C18" s="1">
        <f>[1]TEP!C18*0.011628</f>
        <v>57.275597736000002</v>
      </c>
      <c r="D18" s="1">
        <f>[1]TEP!D18*0.011628</f>
        <v>62.854014455999994</v>
      </c>
      <c r="E18" s="1">
        <f>[1]TEP!E18*0.011628</f>
        <v>54.009943704000001</v>
      </c>
      <c r="F18" s="1">
        <f>[1]TEP!F18*0.011628</f>
        <v>28.412587764000001</v>
      </c>
      <c r="G18" s="1">
        <f>[1]TEP!G18*0.011628</f>
        <v>26.045429292000001</v>
      </c>
      <c r="H18" s="1">
        <f>[1]TEP!H18*0.011628</f>
        <v>25.764159599999996</v>
      </c>
      <c r="I18" s="1">
        <f>[1]TEP!I18*0.011628</f>
        <v>23.311372535999997</v>
      </c>
      <c r="J18" s="1">
        <f>[1]TEP!J18*0.011628</f>
        <v>25.005013992000002</v>
      </c>
      <c r="K18" s="1">
        <f>[1]TEP!K18*0.011628</f>
        <v>21.565660896000001</v>
      </c>
      <c r="L18" s="1">
        <f>[1]TEP!L18*0.011628</f>
        <v>19.650157199999999</v>
      </c>
    </row>
    <row r="19" spans="1:12" x14ac:dyDescent="0.25">
      <c r="A19" t="s">
        <v>14</v>
      </c>
      <c r="B19" s="1">
        <f>[1]TEP!B19*0.011628</f>
        <v>0</v>
      </c>
      <c r="C19" s="1">
        <f>[1]TEP!C19*0.011628</f>
        <v>0</v>
      </c>
      <c r="D19" s="1">
        <f>[1]TEP!D19*0.011628</f>
        <v>0</v>
      </c>
      <c r="E19" s="1">
        <f>[1]TEP!E19*0.011628</f>
        <v>0</v>
      </c>
      <c r="F19" s="1">
        <f>[1]TEP!F19*0.011628</f>
        <v>0</v>
      </c>
      <c r="G19" s="1">
        <f>[1]TEP!G19*0.011628</f>
        <v>0</v>
      </c>
      <c r="H19" s="1">
        <f>[1]TEP!H19*0.011628</f>
        <v>0</v>
      </c>
      <c r="I19" s="1">
        <f>[1]TEP!I19*0.011628</f>
        <v>0</v>
      </c>
      <c r="J19" s="1">
        <f>[1]TEP!J19*0.011628</f>
        <v>1.404306792504</v>
      </c>
      <c r="K19" s="1">
        <f>[1]TEP!K19*0.011628</f>
        <v>0.51034933857600007</v>
      </c>
      <c r="L19" s="1">
        <f>[1]TEP!L19*0.011628</f>
        <v>2.13094728E-2</v>
      </c>
    </row>
    <row r="20" spans="1:12" x14ac:dyDescent="0.25">
      <c r="A20" t="s">
        <v>15</v>
      </c>
      <c r="B20" s="1">
        <f>[1]TEP!B20*0.011628</f>
        <v>108.377936784</v>
      </c>
      <c r="C20" s="1">
        <f>[1]TEP!C20*0.011628</f>
        <v>108.21571455600001</v>
      </c>
      <c r="D20" s="1">
        <f>[1]TEP!D20*0.011628</f>
        <v>112.128071436</v>
      </c>
      <c r="E20" s="1">
        <f>[1]TEP!E20*0.011628</f>
        <v>107.740896804</v>
      </c>
      <c r="F20" s="1">
        <f>[1]TEP!F20*0.011628</f>
        <v>102.583192752</v>
      </c>
      <c r="G20" s="1">
        <f>[1]TEP!G20*0.011628</f>
        <v>92.823277464</v>
      </c>
      <c r="H20" s="1">
        <f>[1]TEP!H20*0.011628</f>
        <v>96.979845600000004</v>
      </c>
      <c r="I20" s="1">
        <f>[1]TEP!I20*0.011628</f>
        <v>123.703175664</v>
      </c>
      <c r="J20" s="1">
        <f>[1]TEP!J20*0.011628</f>
        <v>111.101272524</v>
      </c>
      <c r="K20" s="1">
        <f>[1]TEP!K20*0.011628</f>
        <v>126.32496408</v>
      </c>
      <c r="L20" s="1">
        <f>[1]TEP!L20*0.011628</f>
        <v>126.390546</v>
      </c>
    </row>
    <row r="21" spans="1:12" x14ac:dyDescent="0.25">
      <c r="A21" t="s">
        <v>16</v>
      </c>
      <c r="B21" s="1">
        <f>[1]TEP!B21*0.011628</f>
        <v>6.5102445001440001</v>
      </c>
      <c r="C21" s="1">
        <f>[1]TEP!C21*0.011628</f>
        <v>7.3750581162719993</v>
      </c>
      <c r="D21" s="1">
        <f>[1]TEP!D21*0.011628</f>
        <v>7.1470091523599999</v>
      </c>
      <c r="E21" s="1">
        <f>[1]TEP!E21*0.011628</f>
        <v>6.3684612961200004</v>
      </c>
      <c r="F21" s="1">
        <f>[1]TEP!F21*0.011628</f>
        <v>5.6020723743600005</v>
      </c>
      <c r="G21" s="1">
        <f>[1]TEP!G21*0.011628</f>
        <v>5.5941377294879997</v>
      </c>
      <c r="H21" s="1">
        <f>[1]TEP!H21*0.011628</f>
        <v>5.183215884</v>
      </c>
      <c r="I21" s="1">
        <f>[1]TEP!I21*0.011628</f>
        <v>5.1443574335999998</v>
      </c>
      <c r="J21" s="1">
        <f>[1]TEP!J21*0.011628</f>
        <v>5.0417084496240001</v>
      </c>
      <c r="K21" s="1">
        <f>[1]TEP!K21*0.011628</f>
        <v>4.9538256767999993</v>
      </c>
      <c r="L21" s="1">
        <f>[1]TEP!L21*0.011628</f>
        <v>4.2167686175999997</v>
      </c>
    </row>
    <row r="22" spans="1:12" x14ac:dyDescent="0.25">
      <c r="A22" t="s">
        <v>17</v>
      </c>
      <c r="B22" s="1">
        <f>[1]TEP!B22*0.011628</f>
        <v>3.0710710799999998</v>
      </c>
      <c r="C22" s="1">
        <f>[1]TEP!C22*0.011628</f>
        <v>2.9833261920000003</v>
      </c>
      <c r="D22" s="1">
        <f>[1]TEP!D22*0.011628</f>
        <v>2.5822067039999999</v>
      </c>
      <c r="E22" s="1">
        <f>[1]TEP!E22*0.011628</f>
        <v>2.732626512</v>
      </c>
      <c r="F22" s="1">
        <f>[1]TEP!F22*0.011628</f>
        <v>2.8078364159999998</v>
      </c>
      <c r="G22" s="1">
        <f>[1]TEP!G22*0.011628</f>
        <v>2.419251912</v>
      </c>
      <c r="H22" s="1">
        <f>[1]TEP!H22*0.011628</f>
        <v>2.6323466400000002</v>
      </c>
      <c r="I22" s="1">
        <f>[1]TEP!I22*0.011628</f>
        <v>2.6950215599999998</v>
      </c>
      <c r="J22" s="1">
        <f>[1]TEP!J22*0.011628</f>
        <v>2.707556544</v>
      </c>
      <c r="K22" s="1">
        <f>[1]TEP!K22*0.011628</f>
        <v>2.707556544</v>
      </c>
      <c r="L22" s="1">
        <f>[1]TEP!L22*0.011628</f>
        <v>2.5195317840000002</v>
      </c>
    </row>
    <row r="23" spans="1:12" x14ac:dyDescent="0.25">
      <c r="A23" t="s">
        <v>18</v>
      </c>
      <c r="B23" s="1">
        <f>[1]TEP!B23*0.011628</f>
        <v>1264.5918608400002</v>
      </c>
      <c r="C23" s="1">
        <f>[1]TEP!C23*0.011628</f>
        <v>1141.37296812</v>
      </c>
      <c r="D23" s="1">
        <f>[1]TEP!D23*0.011628</f>
        <v>1167.107290272</v>
      </c>
      <c r="E23" s="1">
        <f>[1]TEP!E23*0.011628</f>
        <v>1237.8422049840001</v>
      </c>
      <c r="F23" s="1">
        <f>[1]TEP!F23*0.011628</f>
        <v>1197.7177212000001</v>
      </c>
      <c r="G23" s="1">
        <f>[1]TEP!G23*0.011628</f>
        <v>1196.476757784</v>
      </c>
      <c r="H23" s="1">
        <f>[1]TEP!H23*0.011628</f>
        <v>1278.568368</v>
      </c>
      <c r="I23" s="1">
        <f>[1]TEP!I23*0.011628</f>
        <v>1303.638336</v>
      </c>
      <c r="J23" s="1">
        <f>[1]TEP!J23*0.011628</f>
        <v>1371.4275294720001</v>
      </c>
      <c r="K23" s="1">
        <f>[1]TEP!K23*0.011628</f>
        <v>1494.1700928</v>
      </c>
      <c r="L23" s="1">
        <f>[1]TEP!L23*0.011628</f>
        <v>1595.2772737440002</v>
      </c>
    </row>
    <row r="24" spans="1:12" x14ac:dyDescent="0.25">
      <c r="A24" t="s">
        <v>19</v>
      </c>
      <c r="B24" s="1">
        <f t="shared" ref="B24:L24" si="0">(SUM(B4:B23))</f>
        <v>8746.9045281647996</v>
      </c>
      <c r="C24" s="1">
        <f t="shared" si="0"/>
        <v>8064.8346184863849</v>
      </c>
      <c r="D24" s="1">
        <f t="shared" si="0"/>
        <v>9252.4286848838401</v>
      </c>
      <c r="E24" s="1">
        <f t="shared" si="0"/>
        <v>8418.2026414312058</v>
      </c>
      <c r="F24" s="1">
        <f t="shared" si="0"/>
        <v>8917.4619061245376</v>
      </c>
      <c r="G24" s="1">
        <f t="shared" si="0"/>
        <v>8796.4387014350141</v>
      </c>
      <c r="H24" s="1">
        <f t="shared" si="0"/>
        <v>8323.0050044376003</v>
      </c>
      <c r="I24" s="1">
        <f t="shared" si="0"/>
        <v>8635.6440630881989</v>
      </c>
      <c r="J24" s="1">
        <f t="shared" si="0"/>
        <v>8995.9825533777112</v>
      </c>
      <c r="K24" s="1">
        <f t="shared" si="0"/>
        <v>8705.8551374467206</v>
      </c>
      <c r="L24" s="1">
        <f t="shared" si="0"/>
        <v>8782.9188651143995</v>
      </c>
    </row>
    <row r="27" spans="1:12" x14ac:dyDescent="0.25">
      <c r="A27" t="s">
        <v>20</v>
      </c>
      <c r="B27" s="2">
        <v>2008</v>
      </c>
      <c r="C27" s="2">
        <v>2009</v>
      </c>
      <c r="D27" s="2">
        <v>2010</v>
      </c>
      <c r="E27" s="2">
        <v>2011</v>
      </c>
      <c r="F27" s="2">
        <v>2012</v>
      </c>
      <c r="G27" s="2">
        <v>2013</v>
      </c>
      <c r="H27" s="2">
        <v>2014</v>
      </c>
      <c r="I27" s="2">
        <v>2015</v>
      </c>
      <c r="J27" s="2">
        <v>2016</v>
      </c>
      <c r="K27" s="2">
        <v>2017</v>
      </c>
      <c r="L27" s="2">
        <v>2018</v>
      </c>
    </row>
    <row r="28" spans="1:12" x14ac:dyDescent="0.25">
      <c r="A28" t="s">
        <v>21</v>
      </c>
      <c r="B28" s="1">
        <f>'[4]Données électricité'!N17/1000</f>
        <v>58.223999999999997</v>
      </c>
      <c r="C28" s="1">
        <f>'[4]Données électricité'!O17/1000</f>
        <v>64.123000000000005</v>
      </c>
      <c r="D28" s="1">
        <f>'[4]Données électricité'!P17/1000</f>
        <v>60.38</v>
      </c>
      <c r="E28" s="1">
        <f>'[4]Données électricité'!Q17/1000</f>
        <v>54.866999999999997</v>
      </c>
      <c r="F28" s="1">
        <f>'[4]Données électricité'!R17/1000</f>
        <v>61.691000000000003</v>
      </c>
      <c r="G28" s="1">
        <f>'[4]Données électricité'!S17/1000</f>
        <v>45.853000000000002</v>
      </c>
      <c r="H28" s="1">
        <f>'[4]Données électricité'!T17/1000</f>
        <v>60.456199999999995</v>
      </c>
      <c r="I28" s="1">
        <f>'[4]Données électricité'!U17/1000</f>
        <v>56.234000000000002</v>
      </c>
      <c r="J28" s="1">
        <f>'[4]Données électricité'!V17/1000</f>
        <v>49.804000000000002</v>
      </c>
      <c r="K28" s="1">
        <f>'[5]Données (GWh) '!S5</f>
        <v>63.490214000000002</v>
      </c>
      <c r="L28" s="1">
        <f>'[6]Données (GWh) '!T5</f>
        <v>55.755000000000003</v>
      </c>
    </row>
    <row r="29" spans="1:12" x14ac:dyDescent="0.25">
      <c r="A29" t="s">
        <v>22</v>
      </c>
      <c r="B29" s="1">
        <f>'[4]Données électricité'!N19/1000</f>
        <v>20.96</v>
      </c>
      <c r="C29" s="1">
        <f>'[4]Données électricité'!O19/1000</f>
        <v>21.11</v>
      </c>
      <c r="D29" s="1">
        <f>'[4]Données électricité'!P19/1000</f>
        <v>15.521000000000001</v>
      </c>
      <c r="E29" s="1">
        <f>'[4]Données électricité'!Q19/1000</f>
        <v>14.67</v>
      </c>
      <c r="F29" s="1">
        <f>'[4]Données électricité'!R19/1000</f>
        <v>13.87</v>
      </c>
      <c r="G29" s="1">
        <f>'[4]Données électricité'!S19/1000</f>
        <v>19.21</v>
      </c>
      <c r="H29" s="1">
        <f>'[4]Données électricité'!T19/1000</f>
        <v>26.800999999999998</v>
      </c>
      <c r="I29" s="1">
        <f>'[4]Données électricité'!U19/1000</f>
        <v>21.141999999999999</v>
      </c>
      <c r="J29" s="1">
        <f>'[4]Données électricité'!V19/1000</f>
        <v>34.090000000000003</v>
      </c>
      <c r="K29" s="1">
        <f>'[5]Données (GWh) '!S6</f>
        <v>37.954650000000001</v>
      </c>
      <c r="L29" s="1">
        <f>'[6]Données (GWh) '!T6</f>
        <v>40.332000000000001</v>
      </c>
    </row>
    <row r="30" spans="1:12" x14ac:dyDescent="0.25">
      <c r="A30" t="s">
        <v>23</v>
      </c>
      <c r="B30" s="1">
        <f>'[4]Données électricité'!N20/1000</f>
        <v>48.655999999999999</v>
      </c>
      <c r="C30" s="1">
        <f>'[4]Données électricité'!O20/1000</f>
        <v>51.085000000000001</v>
      </c>
      <c r="D30" s="1">
        <f>'[4]Données électricité'!P20/1000</f>
        <v>41.04</v>
      </c>
      <c r="E30" s="1">
        <f>'[4]Données électricité'!Q20/1000</f>
        <v>45.088000000000001</v>
      </c>
      <c r="F30" s="1">
        <f>'[4]Données électricité'!R20/1000</f>
        <v>50.960999999999999</v>
      </c>
      <c r="G30" s="1">
        <f>'[4]Données électricité'!S20/1000</f>
        <v>56.793999999999997</v>
      </c>
      <c r="H30" s="1">
        <f>'[4]Données électricité'!T20/1000</f>
        <v>54.481999999999999</v>
      </c>
      <c r="I30" s="1">
        <f>'[4]Données électricité'!U20/1000</f>
        <v>51.886000000000003</v>
      </c>
      <c r="J30" s="1">
        <f>'[4]Données électricité'!V20/1000</f>
        <v>53.289000000000001</v>
      </c>
      <c r="K30" s="1">
        <f>'[5]Données (GWh) '!S7</f>
        <v>51.007641000000007</v>
      </c>
      <c r="L30" s="1">
        <f>'[6]Données (GWh) '!T7</f>
        <v>52.703164000000001</v>
      </c>
    </row>
    <row r="31" spans="1:12" x14ac:dyDescent="0.25">
      <c r="A31" t="s">
        <v>24</v>
      </c>
      <c r="B31" s="1">
        <f>'[4]Données électricité'!N21/1000</f>
        <v>2.9590000000000001</v>
      </c>
      <c r="C31" s="1">
        <f>'[4]Données électricité'!O21/1000</f>
        <v>5.048</v>
      </c>
      <c r="D31" s="1">
        <f>'[4]Données électricité'!P21/1000</f>
        <v>17.318999999999999</v>
      </c>
      <c r="E31" s="1">
        <f>'[4]Données électricité'!Q21/1000</f>
        <v>33.36</v>
      </c>
      <c r="F31" s="1">
        <f>'[4]Données électricité'!R21/1000</f>
        <v>91.826999999999998</v>
      </c>
      <c r="G31" s="1">
        <f>'[4]Données électricité'!S21/1000</f>
        <v>98.641999999999996</v>
      </c>
      <c r="H31" s="1">
        <f>'[4]Données électricité'!T21/1000</f>
        <v>102.726</v>
      </c>
      <c r="I31" s="1">
        <f>'[4]Données électricité'!U21/1000</f>
        <v>101.465</v>
      </c>
      <c r="J31" s="1">
        <f>'[4]Données électricité'!V21/1000</f>
        <v>93.793999999999997</v>
      </c>
      <c r="K31" s="1">
        <f>'[5]Données (GWh) '!S8</f>
        <v>92.46154700000001</v>
      </c>
      <c r="L31" s="1">
        <f>'[6]Données (GWh) '!T8</f>
        <v>94.835999999999999</v>
      </c>
    </row>
    <row r="32" spans="1:12" x14ac:dyDescent="0.25">
      <c r="A32" t="s">
        <v>25</v>
      </c>
      <c r="B32" s="1">
        <f>'[4]Données électricité'!N18/1000</f>
        <v>89.284999999999997</v>
      </c>
      <c r="C32" s="1">
        <f>'[4]Données électricité'!O18/1000</f>
        <v>49.529000000000003</v>
      </c>
      <c r="D32" s="1">
        <f>'[4]Données électricité'!P18/1000</f>
        <v>14.63</v>
      </c>
      <c r="E32" s="1">
        <f>'[4]Données électricité'!Q18/1000</f>
        <v>55.881999999999998</v>
      </c>
      <c r="F32" s="1">
        <f>'[4]Données électricité'!R18/1000</f>
        <v>50.555999999999997</v>
      </c>
      <c r="G32" s="1">
        <f>'[4]Données électricité'!S18/1000</f>
        <v>81.346999999999994</v>
      </c>
      <c r="H32" s="1">
        <f>'[4]Données électricité'!T18/1000</f>
        <v>75.405000000000001</v>
      </c>
      <c r="I32" s="1">
        <f>'[4]Données électricité'!U18/1000</f>
        <v>82.828000000000003</v>
      </c>
      <c r="J32" s="1">
        <f>'[4]Données électricité'!V18/1000</f>
        <v>84.078999999999994</v>
      </c>
      <c r="K32" s="1">
        <f>'[5]Données (GWh) '!S9</f>
        <v>112.684257</v>
      </c>
      <c r="L32" s="1">
        <f>'[6]Données (GWh) '!T9</f>
        <v>106.794</v>
      </c>
    </row>
    <row r="33" spans="1:13" x14ac:dyDescent="0.25">
      <c r="A33" t="s">
        <v>26</v>
      </c>
      <c r="B33" s="1">
        <f>'[4]Données électricité'!N22/1000</f>
        <v>0</v>
      </c>
      <c r="C33" s="1">
        <f>'[4]Données électricité'!O22/1000</f>
        <v>0</v>
      </c>
      <c r="D33" s="1">
        <f>'[4]Données électricité'!P22/1000</f>
        <v>0.39100000000000001</v>
      </c>
      <c r="E33" s="1">
        <f>'[4]Données électricité'!Q22/1000</f>
        <v>3.7999999999999999E-2</v>
      </c>
      <c r="F33" s="1">
        <f>'[4]Données électricité'!R22/1000</f>
        <v>1.7999999999999999E-2</v>
      </c>
      <c r="G33" s="1">
        <f>'[4]Données électricité'!S22/1000</f>
        <v>1.1850000000000001E-2</v>
      </c>
      <c r="H33" s="1">
        <f>'[4]Données électricité'!T22/1000</f>
        <v>8.9999999999999993E-3</v>
      </c>
      <c r="I33" s="1"/>
      <c r="J33" s="1"/>
      <c r="K33" s="1"/>
      <c r="L33" s="1"/>
    </row>
    <row r="34" spans="1:13" x14ac:dyDescent="0.25">
      <c r="A34" t="s">
        <v>27</v>
      </c>
      <c r="B34" s="1">
        <f>'[4]Données électricité'!N23/1000</f>
        <v>0</v>
      </c>
      <c r="C34" s="1">
        <f>'[4]Données électricité'!O23/1000</f>
        <v>0</v>
      </c>
      <c r="D34" s="1">
        <f>'[4]Données électricité'!P23/1000</f>
        <v>0</v>
      </c>
      <c r="E34" s="1">
        <f>'[4]Données électricité'!Q23/1000</f>
        <v>0</v>
      </c>
      <c r="F34" s="1">
        <f>'[4]Données électricité'!R23/1000</f>
        <v>8.3000000000000004E-2</v>
      </c>
      <c r="G34" s="1">
        <f>'[4]Données électricité'!S23/1000</f>
        <v>0</v>
      </c>
      <c r="H34" s="1">
        <f>'[4]Données électricité'!T23/1000</f>
        <v>0</v>
      </c>
      <c r="I34" s="1">
        <f>'[4]Données électricité'!U23/1000</f>
        <v>6.2E-2</v>
      </c>
      <c r="J34" s="1">
        <f>'[4]Données électricité'!V23/1000</f>
        <v>4.3999999999999997E-2</v>
      </c>
      <c r="K34" s="1">
        <f>'[5]Données (GWh) '!S12</f>
        <v>2.7309859999999997</v>
      </c>
      <c r="L34" s="1">
        <f>'[6]Données (GWh) '!T10</f>
        <v>10.945322000000001</v>
      </c>
    </row>
    <row r="35" spans="1:13" x14ac:dyDescent="0.25">
      <c r="A35" t="s">
        <v>28</v>
      </c>
      <c r="B35" s="1">
        <f>'[2]Données (T et tep)'!B3/1000</f>
        <v>34.701749999999997</v>
      </c>
      <c r="C35" s="1">
        <f>'[2]Données (T et tep)'!C3/1000</f>
        <v>35.521200000000007</v>
      </c>
      <c r="D35" s="1">
        <f>'[2]Données (T et tep)'!D3/1000</f>
        <v>36.881999999999998</v>
      </c>
      <c r="E35" s="1">
        <f>'[2]Données (T et tep)'!E3/1000</f>
        <v>38.653200000000005</v>
      </c>
      <c r="F35" s="1">
        <f>'[2]Données (T et tep)'!F3/1000</f>
        <v>42.061950000000003</v>
      </c>
      <c r="G35" s="1">
        <f>'[2]Données (T et tep)'!G3/1000</f>
        <v>46.300950000000007</v>
      </c>
      <c r="H35" s="1">
        <f>'[2]Données (T et tep)'!H3/1000</f>
        <v>49.608450000000005</v>
      </c>
      <c r="I35" s="1">
        <f>'[2]Données (T et tep)'!I3/1000</f>
        <v>52.921350000000004</v>
      </c>
      <c r="J35" s="1">
        <f>'[2]Données (T et tep)'!J3/1000</f>
        <v>55.013850000000005</v>
      </c>
      <c r="K35" s="1">
        <v>61.695</v>
      </c>
      <c r="L35" s="1">
        <f>82385/1000</f>
        <v>82.385000000000005</v>
      </c>
    </row>
    <row r="36" spans="1:13" x14ac:dyDescent="0.25">
      <c r="A36" t="s">
        <v>34</v>
      </c>
      <c r="B36" s="1"/>
      <c r="C36" s="1"/>
      <c r="D36" s="1"/>
      <c r="E36" s="1"/>
      <c r="F36" s="1"/>
      <c r="G36" s="1"/>
      <c r="H36" s="1"/>
      <c r="I36" s="1">
        <v>89.966999999999999</v>
      </c>
      <c r="J36" s="1">
        <v>84.903999999999996</v>
      </c>
      <c r="K36" s="1">
        <f>'[5]Données (T et tep)'!$K$8/1000</f>
        <v>128.82271499999999</v>
      </c>
      <c r="L36" s="1">
        <v>100.873</v>
      </c>
    </row>
    <row r="37" spans="1:13" x14ac:dyDescent="0.25">
      <c r="A37" t="s">
        <v>33</v>
      </c>
      <c r="B37" s="1"/>
      <c r="C37" s="1"/>
      <c r="D37" s="1"/>
      <c r="E37" s="1"/>
      <c r="F37" s="1"/>
      <c r="G37" s="1"/>
      <c r="H37" s="1"/>
      <c r="I37" s="1">
        <f>[1]TEP!I37*0.011628</f>
        <v>0</v>
      </c>
      <c r="J37" s="1">
        <f>[1]TEP!J37*0.011628</f>
        <v>12.186143999999999</v>
      </c>
      <c r="K37" s="1">
        <f>[1]TEP!K37*0.011628</f>
        <v>15.244307999999998</v>
      </c>
      <c r="L37" s="1">
        <f>[1]TEP!L37*0.011628</f>
        <v>10.965204</v>
      </c>
    </row>
    <row r="38" spans="1:13" x14ac:dyDescent="0.25">
      <c r="A38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>
        <f>1696/1000</f>
        <v>1.696</v>
      </c>
      <c r="L38" s="1">
        <f>9036/1000</f>
        <v>9.0359999999999996</v>
      </c>
    </row>
    <row r="39" spans="1:13" x14ac:dyDescent="0.25">
      <c r="A39" t="s">
        <v>29</v>
      </c>
      <c r="B39" s="1"/>
      <c r="C39" s="1"/>
      <c r="D39" s="1"/>
      <c r="E39" s="1"/>
      <c r="F39" s="1"/>
      <c r="G39" s="1"/>
      <c r="H39" s="1"/>
      <c r="I39" s="1">
        <f>[7]Consommation!E13/1000000</f>
        <v>5.3901999999999999E-2</v>
      </c>
      <c r="J39" s="1">
        <f>[7]Consommation!F13/1000000</f>
        <v>5.2984999999999997E-2</v>
      </c>
      <c r="K39" s="1">
        <f>[7]Consommation!G13/1000000</f>
        <v>0.869147</v>
      </c>
      <c r="L39" s="1">
        <f>[7]Consommation!H13/1000000</f>
        <v>3.3085789999999999</v>
      </c>
    </row>
    <row r="40" spans="1:13" x14ac:dyDescent="0.25">
      <c r="A40" t="s">
        <v>30</v>
      </c>
      <c r="B40" s="1">
        <f t="shared" ref="B40:L40" si="1">(SUM(B28:B39))</f>
        <v>254.78575000000001</v>
      </c>
      <c r="C40" s="1">
        <f t="shared" si="1"/>
        <v>226.4162</v>
      </c>
      <c r="D40" s="1">
        <f t="shared" si="1"/>
        <v>186.16299999999998</v>
      </c>
      <c r="E40" s="1">
        <f t="shared" si="1"/>
        <v>242.55820000000003</v>
      </c>
      <c r="F40" s="1">
        <f t="shared" si="1"/>
        <v>311.06795</v>
      </c>
      <c r="G40" s="1">
        <f t="shared" si="1"/>
        <v>348.15879999999999</v>
      </c>
      <c r="H40" s="1">
        <f t="shared" si="1"/>
        <v>369.48764999999997</v>
      </c>
      <c r="I40" s="1">
        <f t="shared" si="1"/>
        <v>456.55925200000001</v>
      </c>
      <c r="J40" s="1">
        <f t="shared" si="1"/>
        <v>467.25697899999994</v>
      </c>
      <c r="K40" s="1">
        <f t="shared" si="1"/>
        <v>568.65646500000003</v>
      </c>
      <c r="L40" s="1">
        <f t="shared" si="1"/>
        <v>567.93326899999988</v>
      </c>
      <c r="M40" s="1"/>
    </row>
    <row r="41" spans="1:13" x14ac:dyDescent="0.25">
      <c r="A41" t="s">
        <v>31</v>
      </c>
      <c r="B41" s="1">
        <f t="shared" ref="B41:L41" si="2">SUM(B28:B34)</f>
        <v>220.084</v>
      </c>
      <c r="C41" s="1">
        <f t="shared" si="2"/>
        <v>190.89500000000001</v>
      </c>
      <c r="D41" s="1">
        <f t="shared" si="2"/>
        <v>149.28099999999998</v>
      </c>
      <c r="E41" s="1">
        <f t="shared" si="2"/>
        <v>203.90500000000003</v>
      </c>
      <c r="F41" s="1">
        <f t="shared" si="2"/>
        <v>269.00599999999997</v>
      </c>
      <c r="G41" s="1">
        <f t="shared" si="2"/>
        <v>301.85784999999998</v>
      </c>
      <c r="H41" s="1">
        <f t="shared" si="2"/>
        <v>319.87919999999997</v>
      </c>
      <c r="I41" s="1">
        <f t="shared" si="2"/>
        <v>313.61700000000002</v>
      </c>
      <c r="J41" s="1">
        <f t="shared" si="2"/>
        <v>315.09999999999997</v>
      </c>
      <c r="K41" s="1">
        <f t="shared" si="2"/>
        <v>360.329295</v>
      </c>
      <c r="L41" s="1">
        <f t="shared" si="2"/>
        <v>361.36548599999998</v>
      </c>
      <c r="M41" s="1"/>
    </row>
    <row r="42" spans="1:13" x14ac:dyDescent="0.25">
      <c r="B42" s="1"/>
      <c r="C42" s="1">
        <f t="shared" ref="C42:L42" si="3">(C40-B40)/B40</f>
        <v>-0.1113466903074446</v>
      </c>
      <c r="D42" s="1">
        <f t="shared" si="3"/>
        <v>-0.17778409848765248</v>
      </c>
      <c r="E42" s="1">
        <f t="shared" si="3"/>
        <v>0.30293452512045921</v>
      </c>
      <c r="F42" s="1">
        <f t="shared" si="3"/>
        <v>0.28244664579469986</v>
      </c>
      <c r="G42" s="1">
        <f t="shared" si="3"/>
        <v>0.11923713130844882</v>
      </c>
      <c r="H42" s="1">
        <f t="shared" si="3"/>
        <v>6.1261843733376807E-2</v>
      </c>
      <c r="I42" s="1">
        <f t="shared" si="3"/>
        <v>0.23565497250043418</v>
      </c>
      <c r="J42" s="1">
        <f t="shared" si="3"/>
        <v>2.3431190920209254E-2</v>
      </c>
      <c r="K42" s="1">
        <f t="shared" si="3"/>
        <v>0.21701010483997521</v>
      </c>
      <c r="L42" s="1">
        <f t="shared" si="3"/>
        <v>-1.2717625570301809E-3</v>
      </c>
      <c r="M42" s="1"/>
    </row>
    <row r="43" spans="1:13" x14ac:dyDescent="0.25">
      <c r="A43" t="s">
        <v>32</v>
      </c>
      <c r="B43" s="1">
        <f t="shared" ref="B43:L43" si="4">(B24+B40)</f>
        <v>9001.6902781647987</v>
      </c>
      <c r="C43" s="1">
        <f t="shared" si="4"/>
        <v>8291.2508184863855</v>
      </c>
      <c r="D43" s="1">
        <f t="shared" si="4"/>
        <v>9438.5916848838406</v>
      </c>
      <c r="E43" s="1">
        <f t="shared" si="4"/>
        <v>8660.7608414312053</v>
      </c>
      <c r="F43" s="1">
        <f t="shared" si="4"/>
        <v>9228.5298561245381</v>
      </c>
      <c r="G43" s="1">
        <f t="shared" si="4"/>
        <v>9144.5975014350133</v>
      </c>
      <c r="H43" s="1">
        <f t="shared" si="4"/>
        <v>8692.4926544375994</v>
      </c>
      <c r="I43" s="1">
        <f t="shared" si="4"/>
        <v>9092.203315088198</v>
      </c>
      <c r="J43" s="1">
        <f t="shared" si="4"/>
        <v>9463.2395323777109</v>
      </c>
      <c r="K43" s="1">
        <f t="shared" si="4"/>
        <v>9274.5116024467206</v>
      </c>
      <c r="L43" s="1">
        <f t="shared" si="4"/>
        <v>9350.8521341143987</v>
      </c>
      <c r="M43" s="1"/>
    </row>
    <row r="46" spans="1:13" x14ac:dyDescent="0.25">
      <c r="A46" t="s">
        <v>36</v>
      </c>
    </row>
    <row r="47" spans="1:13" x14ac:dyDescent="0.25">
      <c r="A47" t="s">
        <v>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BF23CE494594D9B25B7A1E8173936" ma:contentTypeVersion="11" ma:contentTypeDescription="Crée un document." ma:contentTypeScope="" ma:versionID="257eefe9378a517f2265a80057e98670">
  <xsd:schema xmlns:xsd="http://www.w3.org/2001/XMLSchema" xmlns:xs="http://www.w3.org/2001/XMLSchema" xmlns:p="http://schemas.microsoft.com/office/2006/metadata/properties" xmlns:ns3="e7d2a994-f866-4182-b785-4ed335f3dd70" xmlns:ns4="a6734535-61e1-48d2-bd91-ad8d0dfaf0ac" targetNamespace="http://schemas.microsoft.com/office/2006/metadata/properties" ma:root="true" ma:fieldsID="0653dc3460bf80fc8c093d9e75d8f9c4" ns3:_="" ns4:_="">
    <xsd:import namespace="e7d2a994-f866-4182-b785-4ed335f3dd70"/>
    <xsd:import namespace="a6734535-61e1-48d2-bd91-ad8d0dfaf0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2a994-f866-4182-b785-4ed335f3dd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34535-61e1-48d2-bd91-ad8d0dfaf0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D31724-CF25-48EF-A02E-A5E1A48B8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2a994-f866-4182-b785-4ed335f3dd70"/>
    <ds:schemaRef ds:uri="a6734535-61e1-48d2-bd91-ad8d0dfaf0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8637F-44DA-428B-B9CF-8208DF80B1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1AF7AC-3988-4F7E-B176-AEED8562FC3D}">
  <ds:schemaRefs>
    <ds:schemaRef ds:uri="http://schemas.microsoft.com/office/2006/metadata/properties"/>
    <ds:schemaRef ds:uri="http://purl.org/dc/terms/"/>
    <ds:schemaRef ds:uri="a6734535-61e1-48d2-bd91-ad8d0dfaf0ac"/>
    <ds:schemaRef ds:uri="http://schemas.openxmlformats.org/package/2006/metadata/core-properties"/>
    <ds:schemaRef ds:uri="e7d2a994-f866-4182-b785-4ed335f3dd70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BELFORT AMELIE</dc:creator>
  <cp:lastModifiedBy>Cynthia</cp:lastModifiedBy>
  <dcterms:created xsi:type="dcterms:W3CDTF">2019-08-02T19:06:17Z</dcterms:created>
  <dcterms:modified xsi:type="dcterms:W3CDTF">2019-08-02T22:07:22Z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0x010100C4DBF23CE494594D9B25B7A1E8173936</vt:lpwstr>
  </property>
</Properties>
</file>