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ttps://synergile971-my.sharepoint.com/personal/amelie_belfort_synergile971_onmicrosoft_com/Documents/OREC - OT/observation territoriale - cb/SITE INTERNET/orec/"/>
    </mc:Choice>
  </mc:AlternateContent>
  <xr:revisionPtr revIDLastSave="0" documentId="8_{F98D3E0E-F76B-4F19-AC62-5FBF2429AC1A}" xr6:coauthVersionLast="43" xr6:coauthVersionMax="43" xr10:uidLastSave="{00000000-0000-0000-0000-000000000000}"/>
  <bookViews>
    <workbookView xWindow="-120" yWindow="-120" windowWidth="24240" windowHeight="13140" xr2:uid="{497AF8CD-0C13-4B01-9D33-1BE74CAC2D3E}"/>
  </bookViews>
  <sheets>
    <sheet name="Production d'électricité" sheetId="1" r:id="rId1"/>
  </sheets>
  <externalReferences>
    <externalReference r:id="rId2"/>
  </externalReferences>
  <definedNames>
    <definedName name="_xlnm.Print_Area" localSheetId="0">'Production d''électricité'!$A$1:$X$41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" i="1" l="1"/>
  <c r="U7" i="1"/>
  <c r="V7" i="1"/>
  <c r="W7" i="1"/>
  <c r="X7" i="1"/>
  <c r="S7" i="1"/>
  <c r="X4" i="1"/>
  <c r="W15" i="1" l="1"/>
  <c r="W19" i="1" s="1"/>
  <c r="W18" i="1" l="1"/>
  <c r="W25" i="1"/>
  <c r="W21" i="1"/>
  <c r="W26" i="1"/>
  <c r="W22" i="1"/>
  <c r="W24" i="1"/>
  <c r="W20" i="1"/>
  <c r="W27" i="1"/>
  <c r="W23" i="1"/>
  <c r="S9" i="1" l="1"/>
  <c r="U15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15" i="1" l="1"/>
  <c r="W16" i="1" s="1"/>
  <c r="T15" i="1"/>
  <c r="U18" i="1"/>
  <c r="U24" i="1" l="1"/>
  <c r="U25" i="1"/>
  <c r="U26" i="1"/>
  <c r="U22" i="1"/>
  <c r="U21" i="1"/>
  <c r="U27" i="1"/>
  <c r="U23" i="1"/>
  <c r="U16" i="1"/>
  <c r="U19" i="1"/>
  <c r="U20" i="1"/>
  <c r="T25" i="1"/>
  <c r="T26" i="1"/>
  <c r="T27" i="1"/>
  <c r="T23" i="1"/>
  <c r="T19" i="1"/>
  <c r="T24" i="1"/>
  <c r="T22" i="1"/>
  <c r="T21" i="1"/>
  <c r="T20" i="1"/>
  <c r="T18" i="1"/>
  <c r="S15" i="1"/>
  <c r="S21" i="1" l="1"/>
  <c r="S27" i="1"/>
  <c r="S26" i="1"/>
  <c r="S25" i="1"/>
  <c r="S24" i="1"/>
  <c r="S23" i="1"/>
  <c r="S22" i="1"/>
  <c r="S20" i="1"/>
  <c r="S18" i="1"/>
  <c r="S19" i="1"/>
  <c r="T16" i="1"/>
  <c r="Q15" i="1" l="1"/>
  <c r="K15" i="1"/>
  <c r="K20" i="1" s="1"/>
  <c r="L15" i="1"/>
  <c r="F15" i="1"/>
  <c r="F20" i="1" s="1"/>
  <c r="V24" i="1"/>
  <c r="V21" i="1"/>
  <c r="V18" i="1"/>
  <c r="V27" i="1"/>
  <c r="V23" i="1"/>
  <c r="V16" i="1"/>
  <c r="V26" i="1"/>
  <c r="V22" i="1"/>
  <c r="V25" i="1"/>
  <c r="V19" i="1"/>
  <c r="V20" i="1"/>
  <c r="H15" i="1"/>
  <c r="H20" i="1" s="1"/>
  <c r="J15" i="1"/>
  <c r="R15" i="1"/>
  <c r="G15" i="1"/>
  <c r="G20" i="1" s="1"/>
  <c r="D15" i="1"/>
  <c r="B15" i="1"/>
  <c r="B20" i="1" s="1"/>
  <c r="C15" i="1"/>
  <c r="C20" i="1" s="1"/>
  <c r="I15" i="1" l="1"/>
  <c r="I20" i="1" s="1"/>
  <c r="P15" i="1"/>
  <c r="P20" i="1" s="1"/>
  <c r="L24" i="1"/>
  <c r="L25" i="1"/>
  <c r="L26" i="1"/>
  <c r="L22" i="1"/>
  <c r="L21" i="1"/>
  <c r="L27" i="1"/>
  <c r="L23" i="1"/>
  <c r="L18" i="1"/>
  <c r="L19" i="1"/>
  <c r="L20" i="1"/>
  <c r="Q27" i="1"/>
  <c r="Q23" i="1"/>
  <c r="Q24" i="1"/>
  <c r="Q25" i="1"/>
  <c r="Q26" i="1"/>
  <c r="Q22" i="1"/>
  <c r="Q21" i="1"/>
  <c r="Q18" i="1"/>
  <c r="Q19" i="1"/>
  <c r="J16" i="1"/>
  <c r="J26" i="1"/>
  <c r="J22" i="1"/>
  <c r="J21" i="1"/>
  <c r="J27" i="1"/>
  <c r="J23" i="1"/>
  <c r="J24" i="1"/>
  <c r="J25" i="1"/>
  <c r="J18" i="1"/>
  <c r="J19" i="1"/>
  <c r="R26" i="1"/>
  <c r="R22" i="1"/>
  <c r="R21" i="1"/>
  <c r="R27" i="1"/>
  <c r="R23" i="1"/>
  <c r="R24" i="1"/>
  <c r="R25" i="1"/>
  <c r="R18" i="1"/>
  <c r="R19" i="1"/>
  <c r="D24" i="1"/>
  <c r="D25" i="1"/>
  <c r="D26" i="1"/>
  <c r="D22" i="1"/>
  <c r="D21" i="1"/>
  <c r="D27" i="1"/>
  <c r="D23" i="1"/>
  <c r="D18" i="1"/>
  <c r="D19" i="1"/>
  <c r="P24" i="1"/>
  <c r="P25" i="1"/>
  <c r="P26" i="1"/>
  <c r="P22" i="1"/>
  <c r="P21" i="1"/>
  <c r="P27" i="1"/>
  <c r="P23" i="1"/>
  <c r="P18" i="1"/>
  <c r="P19" i="1"/>
  <c r="E15" i="1"/>
  <c r="F16" i="1" s="1"/>
  <c r="G25" i="1"/>
  <c r="G26" i="1"/>
  <c r="G22" i="1"/>
  <c r="G27" i="1"/>
  <c r="G23" i="1"/>
  <c r="G24" i="1"/>
  <c r="G21" i="1"/>
  <c r="G18" i="1"/>
  <c r="G19" i="1"/>
  <c r="J20" i="1"/>
  <c r="D20" i="1"/>
  <c r="M15" i="1"/>
  <c r="O15" i="1"/>
  <c r="R20" i="1"/>
  <c r="B27" i="1"/>
  <c r="B23" i="1"/>
  <c r="B21" i="1"/>
  <c r="B24" i="1"/>
  <c r="B25" i="1"/>
  <c r="B26" i="1"/>
  <c r="B22" i="1"/>
  <c r="B18" i="1"/>
  <c r="B19" i="1"/>
  <c r="Q20" i="1"/>
  <c r="I16" i="1"/>
  <c r="I27" i="1"/>
  <c r="I23" i="1"/>
  <c r="I24" i="1"/>
  <c r="I25" i="1"/>
  <c r="I26" i="1"/>
  <c r="I22" i="1"/>
  <c r="I21" i="1"/>
  <c r="I18" i="1"/>
  <c r="I19" i="1"/>
  <c r="F26" i="1"/>
  <c r="F22" i="1"/>
  <c r="F21" i="1"/>
  <c r="F27" i="1"/>
  <c r="F23" i="1"/>
  <c r="F24" i="1"/>
  <c r="F25" i="1"/>
  <c r="F18" i="1"/>
  <c r="F19" i="1"/>
  <c r="C16" i="1"/>
  <c r="C25" i="1"/>
  <c r="C26" i="1"/>
  <c r="C22" i="1"/>
  <c r="C27" i="1"/>
  <c r="C23" i="1"/>
  <c r="C24" i="1"/>
  <c r="C21" i="1"/>
  <c r="C18" i="1"/>
  <c r="C19" i="1"/>
  <c r="K25" i="1"/>
  <c r="K26" i="1"/>
  <c r="K27" i="1"/>
  <c r="K23" i="1"/>
  <c r="K24" i="1"/>
  <c r="K22" i="1"/>
  <c r="K21" i="1"/>
  <c r="K18" i="1"/>
  <c r="K19" i="1"/>
  <c r="H24" i="1"/>
  <c r="H25" i="1"/>
  <c r="H26" i="1"/>
  <c r="H22" i="1"/>
  <c r="H21" i="1"/>
  <c r="H27" i="1"/>
  <c r="H23" i="1"/>
  <c r="H18" i="1"/>
  <c r="H19" i="1"/>
  <c r="N15" i="1"/>
  <c r="D16" i="1"/>
  <c r="K16" i="1"/>
  <c r="L16" i="1"/>
  <c r="M16" i="1"/>
  <c r="H16" i="1"/>
  <c r="P16" i="1"/>
  <c r="G16" i="1"/>
  <c r="Q16" i="1"/>
  <c r="R16" i="1"/>
  <c r="S16" i="1"/>
  <c r="E16" i="1" l="1"/>
  <c r="M27" i="1"/>
  <c r="M23" i="1"/>
  <c r="M24" i="1"/>
  <c r="M25" i="1"/>
  <c r="M26" i="1"/>
  <c r="M22" i="1"/>
  <c r="M21" i="1"/>
  <c r="M18" i="1"/>
  <c r="M19" i="1"/>
  <c r="M20" i="1"/>
  <c r="N26" i="1"/>
  <c r="N22" i="1"/>
  <c r="N21" i="1"/>
  <c r="N27" i="1"/>
  <c r="N23" i="1"/>
  <c r="N24" i="1"/>
  <c r="N25" i="1"/>
  <c r="N18" i="1"/>
  <c r="N16" i="1"/>
  <c r="N19" i="1"/>
  <c r="N20" i="1"/>
  <c r="O25" i="1"/>
  <c r="O26" i="1"/>
  <c r="O27" i="1"/>
  <c r="O23" i="1"/>
  <c r="O24" i="1"/>
  <c r="O22" i="1"/>
  <c r="O21" i="1"/>
  <c r="O18" i="1"/>
  <c r="O19" i="1"/>
  <c r="O20" i="1"/>
  <c r="O16" i="1"/>
  <c r="E27" i="1"/>
  <c r="E23" i="1"/>
  <c r="E24" i="1"/>
  <c r="E25" i="1"/>
  <c r="E26" i="1"/>
  <c r="E22" i="1"/>
  <c r="E21" i="1"/>
  <c r="E18" i="1"/>
  <c r="E19" i="1"/>
  <c r="E20" i="1"/>
  <c r="X24" i="1"/>
  <c r="X23" i="1"/>
  <c r="X20" i="1"/>
  <c r="X21" i="1"/>
  <c r="X22" i="1"/>
  <c r="X27" i="1"/>
  <c r="X16" i="1"/>
  <c r="X19" i="1"/>
  <c r="X18" i="1"/>
  <c r="X25" i="1"/>
  <c r="X26" i="1"/>
</calcChain>
</file>

<file path=xl/sharedStrings.xml><?xml version="1.0" encoding="utf-8"?>
<sst xmlns="http://schemas.openxmlformats.org/spreadsheetml/2006/main" count="28" uniqueCount="21">
  <si>
    <t xml:space="preserve">PRODUCTION D' ELECTRICITE </t>
  </si>
  <si>
    <t>Production nette (MWh)</t>
  </si>
  <si>
    <t>Par unité de traitement</t>
  </si>
  <si>
    <t xml:space="preserve">Total Production Energie Fossile </t>
  </si>
  <si>
    <t>Produis pétroliers</t>
  </si>
  <si>
    <t xml:space="preserve">Charbon </t>
  </si>
  <si>
    <t>Bagasse</t>
  </si>
  <si>
    <t>Géothermie</t>
  </si>
  <si>
    <t>Hydraulique</t>
  </si>
  <si>
    <t>Eolien</t>
  </si>
  <si>
    <t>Photovoltaïque</t>
  </si>
  <si>
    <t>Biomasse</t>
  </si>
  <si>
    <t>Biogaz</t>
  </si>
  <si>
    <t>Total production nette Guadeloupe continentale</t>
  </si>
  <si>
    <t xml:space="preserve">Production d'origine renouvelable </t>
  </si>
  <si>
    <t>Production d'origine charbon</t>
  </si>
  <si>
    <t>Production d'origine pétrole</t>
  </si>
  <si>
    <t xml:space="preserve">Evolution inter annuelle </t>
  </si>
  <si>
    <t xml:space="preserve">Total Production Energie Renouvelable </t>
  </si>
  <si>
    <t>Base de données OREC : dernière mise à jour : 02/08/2019</t>
  </si>
  <si>
    <t>Source (fournisseurs de données): EDF, Géothermie Bouillante, Albioma Le Moule, Albioma Caraïbes, EDF EN, Quadran, SEC, Valorem, SYVADE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</si>
</sst>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name val="Calibri Light"/>
      <family val="2"/>
    </font>
    <font>
      <i/>
      <sz val="12"/>
      <color theme="1"/>
      <name val="Calibri Light"/>
      <family val="2"/>
    </font>
    <font>
      <b/>
      <sz val="12"/>
      <name val="Calibri Light"/>
      <family val="2"/>
    </font>
    <font>
      <b/>
      <sz val="16"/>
      <name val="Calibri Light"/>
      <family val="2"/>
    </font>
    <font>
      <i/>
      <sz val="12"/>
      <name val="Calibri Light"/>
      <family val="2"/>
    </font>
    <font>
      <sz val="16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5" fontId="2" fillId="0" borderId="0" xfId="1" applyNumberFormat="1" applyFont="1"/>
    <xf numFmtId="165" fontId="5" fillId="0" borderId="0" xfId="1" applyNumberFormat="1" applyFont="1"/>
    <xf numFmtId="165" fontId="3" fillId="2" borderId="0" xfId="1" applyNumberFormat="1" applyFont="1" applyFill="1"/>
    <xf numFmtId="165" fontId="2" fillId="0" borderId="0" xfId="1" applyNumberFormat="1" applyFont="1" applyFill="1"/>
    <xf numFmtId="165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vertical="center"/>
    </xf>
    <xf numFmtId="9" fontId="4" fillId="0" borderId="0" xfId="2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/>
    </xf>
    <xf numFmtId="9" fontId="8" fillId="0" borderId="0" xfId="2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'Production d''électricité'!$A$6</c:f>
              <c:strCache>
                <c:ptCount val="1"/>
                <c:pt idx="0">
                  <c:v> Charbon  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'Production d''électricité'!$D$2:$V$2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'Production d''électricité'!$D$6:$V$6</c:f>
              <c:numCache>
                <c:formatCode>_-* #\ ##0\ _€_-;\-* #\ ##0\ _€_-;_-* "-"??\ _€_-;_-@_-</c:formatCode>
                <c:ptCount val="19"/>
                <c:pt idx="0">
                  <c:v>57605</c:v>
                </c:pt>
                <c:pt idx="1">
                  <c:v>300137</c:v>
                </c:pt>
                <c:pt idx="2">
                  <c:v>339795</c:v>
                </c:pt>
                <c:pt idx="3">
                  <c:v>339255</c:v>
                </c:pt>
                <c:pt idx="4">
                  <c:v>300112</c:v>
                </c:pt>
                <c:pt idx="5">
                  <c:v>328437</c:v>
                </c:pt>
                <c:pt idx="6">
                  <c:v>301032</c:v>
                </c:pt>
                <c:pt idx="7">
                  <c:v>258011</c:v>
                </c:pt>
                <c:pt idx="8">
                  <c:v>335301</c:v>
                </c:pt>
                <c:pt idx="9">
                  <c:v>327930</c:v>
                </c:pt>
                <c:pt idx="10">
                  <c:v>343495</c:v>
                </c:pt>
                <c:pt idx="11">
                  <c:v>219951</c:v>
                </c:pt>
                <c:pt idx="12">
                  <c:v>281192</c:v>
                </c:pt>
                <c:pt idx="13">
                  <c:v>514222</c:v>
                </c:pt>
                <c:pt idx="14">
                  <c:v>545393</c:v>
                </c:pt>
                <c:pt idx="15">
                  <c:v>539979</c:v>
                </c:pt>
                <c:pt idx="16">
                  <c:v>488835</c:v>
                </c:pt>
                <c:pt idx="17">
                  <c:v>406342</c:v>
                </c:pt>
                <c:pt idx="18">
                  <c:v>511802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8-4F8E-88FC-0F8D0E74A3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502144"/>
        <c:axId val="207103104"/>
      </c:barChart>
      <c:catAx>
        <c:axId val="20650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7103104"/>
        <c:crosses val="autoZero"/>
        <c:auto val="1"/>
        <c:lblAlgn val="ctr"/>
        <c:lblOffset val="100"/>
        <c:noMultiLvlLbl val="0"/>
      </c:catAx>
      <c:valAx>
        <c:axId val="207103104"/>
        <c:scaling>
          <c:orientation val="minMax"/>
        </c:scaling>
        <c:delete val="1"/>
        <c:axPos val="l"/>
        <c:numFmt formatCode="_-* #\ ##0\ _€_-;\-* #\ ##0\ _€_-;_-* &quot;-&quot;??\ _€_-;_-@_-" sourceLinked="1"/>
        <c:majorTickMark val="out"/>
        <c:minorTickMark val="none"/>
        <c:tickLblPos val="nextTo"/>
        <c:crossAx val="206502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="0" i="0">
          <a:latin typeface="Calibri Light" panose="020F0302020204030204" pitchFamily="34" charset="0"/>
          <a:cs typeface="Calibri Light" panose="020F030202020403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'Production d''électricité'!$A$90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'Production d''électricité'!$B$87:$V$88</c15:sqref>
                  </c15:fullRef>
                </c:ext>
              </c:extLst>
              <c:f>'Production d''électricité'!$L$87:$V$88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'Production d''électricité'!$B$90:$U$90</c15:sqref>
                  </c15:fullRef>
                </c:ext>
              </c:extLst>
              <c:f>'Production d''électricité'!$L$90:$U$90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75A9-42A4-9CAC-349236801DFA}"/>
            </c:ext>
          </c:extLst>
        </c:ser>
        <c:ser>
          <c:idx val="2"/>
          <c:order val="2"/>
          <c:tx>
            <c:strRef>
              <c:f>'Production d''électricité'!$A$91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'Production d''électricité'!$B$87:$V$88</c15:sqref>
                  </c15:fullRef>
                </c:ext>
              </c:extLst>
              <c:f>'Production d''électricité'!$L$87:$V$88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'Production d''électricité'!$B$91:$U$91</c15:sqref>
                  </c15:fullRef>
                </c:ext>
              </c:extLst>
              <c:f>'Production d''électricité'!$L$91:$U$91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75A9-42A4-9CAC-349236801D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89342384"/>
        <c:axId val="689342056"/>
      </c:barChart>
      <c:lineChart>
        <c:grouping val="standard"/>
        <c:varyColors val="0"/>
        <c:ser>
          <c:idx val="0"/>
          <c:order val="0"/>
          <c:tx>
            <c:strRef>
              <c:f>'Production d''électricité'!$A$89</c:f>
              <c:strCache>
                <c:ptCount val="1"/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'Production d''électricité'!$B$87:$V$88</c15:sqref>
                  </c15:fullRef>
                </c:ext>
              </c:extLst>
              <c:f>'Production d''électricité'!$L$87:$V$88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'Production d''électricité'!$B$89:$U$89</c15:sqref>
                  </c15:fullRef>
                </c:ext>
              </c:extLst>
              <c:f>'Production d''électricité'!$L$89:$U$89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A9-42A4-9CAC-349236801D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9342384"/>
        <c:axId val="689342056"/>
      </c:lineChart>
      <c:catAx>
        <c:axId val="68934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9342056"/>
        <c:crosses val="autoZero"/>
        <c:auto val="1"/>
        <c:lblAlgn val="ctr"/>
        <c:lblOffset val="100"/>
        <c:noMultiLvlLbl val="0"/>
      </c:catAx>
      <c:valAx>
        <c:axId val="689342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93423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'Production d''électricité'!$A$90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'Production d''électricité'!$B$88:$D$88</c:f>
              <c:numCache>
                <c:formatCode>General</c:formatCode>
                <c:ptCount val="3"/>
              </c:numCache>
            </c:numRef>
          </c:cat>
          <c:val>
            <c:numRef>
              <c:f>'Production d''électricité'!$B$90:$D$90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3F8-4FAC-9FF9-CEDE878AC3D5}"/>
            </c:ext>
          </c:extLst>
        </c:ser>
        <c:ser>
          <c:idx val="2"/>
          <c:order val="2"/>
          <c:tx>
            <c:strRef>
              <c:f>'Production d''électricité'!$A$91</c:f>
              <c:strCache>
                <c:ptCount val="1"/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'Production d''électricité'!$B$88:$D$88</c:f>
              <c:numCache>
                <c:formatCode>General</c:formatCode>
                <c:ptCount val="3"/>
              </c:numCache>
            </c:numRef>
          </c:cat>
          <c:val>
            <c:numRef>
              <c:f>'Production d''électricité'!$B$91:$D$91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F3F8-4FAC-9FF9-CEDE878AC3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47941208"/>
        <c:axId val="809790248"/>
      </c:barChart>
      <c:lineChart>
        <c:grouping val="standard"/>
        <c:varyColors val="0"/>
        <c:ser>
          <c:idx val="0"/>
          <c:order val="0"/>
          <c:tx>
            <c:strRef>
              <c:f>'Production d''électricité'!$A$89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8675575373772741E-2"/>
                  <c:y val="-7.283681745668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F8-4FAC-9FF9-CEDE878AC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'Production d''électricité'!$B$88:$D$88</c:f>
              <c:numCache>
                <c:formatCode>General</c:formatCode>
                <c:ptCount val="3"/>
              </c:numCache>
            </c:numRef>
          </c:cat>
          <c:val>
            <c:numRef>
              <c:f>'Production d''électricité'!$B$89:$D$89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8-4FAC-9FF9-CEDE878AC3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089096"/>
        <c:axId val="799087128"/>
      </c:lineChart>
      <c:catAx>
        <c:axId val="74794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  <c:crossAx val="809790248"/>
        <c:crosses val="autoZero"/>
        <c:auto val="1"/>
        <c:lblAlgn val="ctr"/>
        <c:lblOffset val="100"/>
        <c:noMultiLvlLbl val="0"/>
      </c:catAx>
      <c:valAx>
        <c:axId val="809790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47941208"/>
        <c:crosses val="autoZero"/>
        <c:crossBetween val="between"/>
      </c:valAx>
      <c:valAx>
        <c:axId val="7990871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99089096"/>
        <c:crosses val="max"/>
        <c:crossBetween val="between"/>
      </c:valAx>
      <c:catAx>
        <c:axId val="799089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908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1104446</xdr:colOff>
      <xdr:row>68</xdr:row>
      <xdr:rowOff>120650</xdr:rowOff>
    </xdr:from>
    <xdr:to>
      <xdr:col>24</xdr:col>
      <xdr:colOff>718457</xdr:colOff>
      <xdr:row>81</xdr:row>
      <xdr:rowOff>33564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8F0A55FE-B322-4C97-9EE7-6E498D8E5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304800</xdr:colOff>
      <xdr:row>68</xdr:row>
      <xdr:rowOff>107950</xdr:rowOff>
    </xdr:to>
    <xdr:sp macro="" textlink="">
      <xdr:nvSpPr>
        <xdr:cNvPr id="14" name="AutoShape 5" descr="Forme">
          <a:extLst>
            <a:ext uri="{FF2B5EF4-FFF2-40B4-BE49-F238E27FC236}">
              <a16:creationId xmlns:a16="http://schemas.microsoft.com/office/drawing/2014/main" id="{48CAC260-2D57-418B-BB9E-A168BC581044}"/>
            </a:ext>
          </a:extLst>
        </xdr:cNvPr>
        <xdr:cNvSpPr>
          <a:spLocks noChangeAspect="1" noChangeArrowheads="1"/>
        </xdr:cNvSpPr>
      </xdr:nvSpPr>
      <xdr:spPr bwMode="auto">
        <a:xfrm>
          <a:off x="27264360" y="15636240"/>
          <a:ext cx="304800" cy="30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37192</xdr:colOff>
      <xdr:row>96</xdr:row>
      <xdr:rowOff>43995</xdr:rowOff>
    </xdr:from>
    <xdr:to>
      <xdr:col>7</xdr:col>
      <xdr:colOff>189592</xdr:colOff>
      <xdr:row>123</xdr:row>
      <xdr:rowOff>176892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2D7278A6-CF6C-4682-BA3B-3BEA4D5C0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390080</xdr:colOff>
      <xdr:row>90</xdr:row>
      <xdr:rowOff>188685</xdr:rowOff>
    </xdr:from>
    <xdr:to>
      <xdr:col>7</xdr:col>
      <xdr:colOff>72572</xdr:colOff>
      <xdr:row>107</xdr:row>
      <xdr:rowOff>108855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2C4E5784-61DA-4667-82C7-18570539D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JETS/Observatoires/OBS%20Climat-Energie/Energie/Donn&#233;es%20brutes/Electricit&#233;/2013/Donn&#233;es%20G&#233;othermie%20Bouillante%20pour%20OREC-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S20">
            <v>81347</v>
          </cell>
        </row>
      </sheetData>
      <sheetData sheetId="1" refreshError="1"/>
      <sheetData sheetId="2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égral">
  <a:themeElements>
    <a:clrScheme name="Inté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é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é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2A3C-BB8F-4346-A74E-9004F92CA608}">
  <sheetPr>
    <pageSetUpPr fitToPage="1"/>
  </sheetPr>
  <dimension ref="A1:Z163"/>
  <sheetViews>
    <sheetView tabSelected="1" view="pageBreakPreview" zoomScaleNormal="100" zoomScaleSheetLayoutView="100" workbookViewId="0"/>
  </sheetViews>
  <sheetFormatPr baseColWidth="10" defaultColWidth="12.25" defaultRowHeight="15.75" x14ac:dyDescent="0.25"/>
  <cols>
    <col min="1" max="1" width="63.125" style="1" customWidth="1"/>
    <col min="2" max="2" width="19.875" style="1" customWidth="1"/>
    <col min="3" max="3" width="15.875" style="1" customWidth="1"/>
    <col min="4" max="5" width="18.125" style="1" customWidth="1"/>
    <col min="6" max="10" width="15.875" style="1" customWidth="1"/>
    <col min="11" max="18" width="18.125" style="1" customWidth="1"/>
    <col min="19" max="19" width="17.75" style="1" customWidth="1"/>
    <col min="20" max="20" width="18.125" style="1" customWidth="1"/>
    <col min="21" max="21" width="24.875" style="1" customWidth="1"/>
    <col min="22" max="23" width="19.375" style="1" customWidth="1"/>
    <col min="24" max="24" width="21.125" style="1" customWidth="1"/>
    <col min="25" max="16384" width="12.25" style="1"/>
  </cols>
  <sheetData>
    <row r="1" spans="1:26" ht="21" x14ac:dyDescent="0.35">
      <c r="A1" s="8" t="s">
        <v>0</v>
      </c>
      <c r="B1" s="9"/>
      <c r="C1" s="9"/>
      <c r="D1" s="9"/>
      <c r="E1" s="9"/>
      <c r="F1" s="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10" t="s">
        <v>1</v>
      </c>
      <c r="B2" s="11">
        <v>1996</v>
      </c>
      <c r="C2" s="11">
        <v>1997</v>
      </c>
      <c r="D2" s="11">
        <v>1998</v>
      </c>
      <c r="E2" s="11">
        <v>1999</v>
      </c>
      <c r="F2" s="11">
        <v>2000</v>
      </c>
      <c r="G2" s="11">
        <v>2001</v>
      </c>
      <c r="H2" s="11">
        <v>2002</v>
      </c>
      <c r="I2" s="11">
        <v>2003</v>
      </c>
      <c r="J2" s="11">
        <v>2004</v>
      </c>
      <c r="K2" s="11">
        <v>2005</v>
      </c>
      <c r="L2" s="11">
        <v>2006</v>
      </c>
      <c r="M2" s="11">
        <v>2007</v>
      </c>
      <c r="N2" s="11">
        <v>2008</v>
      </c>
      <c r="O2" s="11">
        <v>2009</v>
      </c>
      <c r="P2" s="11">
        <v>2010</v>
      </c>
      <c r="Q2" s="11">
        <v>2011</v>
      </c>
      <c r="R2" s="11">
        <v>2012</v>
      </c>
      <c r="S2" s="11">
        <v>2013</v>
      </c>
      <c r="T2" s="11">
        <v>2014</v>
      </c>
      <c r="U2" s="11">
        <v>2015</v>
      </c>
      <c r="V2" s="11">
        <v>2016</v>
      </c>
      <c r="W2" s="11">
        <v>2017</v>
      </c>
      <c r="X2" s="11">
        <v>2018</v>
      </c>
      <c r="Y2" s="5"/>
      <c r="Z2" s="5"/>
    </row>
    <row r="3" spans="1:26" x14ac:dyDescent="0.25">
      <c r="A3" s="10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7"/>
      <c r="U3" s="7"/>
      <c r="V3" s="7"/>
      <c r="W3" s="5"/>
      <c r="X3" s="5"/>
      <c r="Y3" s="5"/>
      <c r="Z3" s="5"/>
    </row>
    <row r="4" spans="1:26" x14ac:dyDescent="0.25">
      <c r="A4" s="10" t="s">
        <v>3</v>
      </c>
      <c r="B4" s="8">
        <v>951814</v>
      </c>
      <c r="C4" s="8">
        <v>1025295</v>
      </c>
      <c r="D4" s="8">
        <v>1082206</v>
      </c>
      <c r="E4" s="8">
        <v>1055514</v>
      </c>
      <c r="F4" s="8">
        <v>1103948.4361</v>
      </c>
      <c r="G4" s="8">
        <v>1183789.4076</v>
      </c>
      <c r="H4" s="8">
        <v>1193251</v>
      </c>
      <c r="I4" s="8">
        <v>1250324.9175</v>
      </c>
      <c r="J4" s="8">
        <v>1265538</v>
      </c>
      <c r="K4" s="8">
        <v>1288929.4663</v>
      </c>
      <c r="L4" s="8">
        <v>1324627</v>
      </c>
      <c r="M4" s="8">
        <v>1373961</v>
      </c>
      <c r="N4" s="8">
        <v>1392672</v>
      </c>
      <c r="O4" s="8">
        <v>1437366</v>
      </c>
      <c r="P4" s="8">
        <v>1581194</v>
      </c>
      <c r="Q4" s="8">
        <v>1487789</v>
      </c>
      <c r="R4" s="8">
        <v>1457061</v>
      </c>
      <c r="S4" s="8">
        <v>1427612</v>
      </c>
      <c r="T4" s="8">
        <v>1414047</v>
      </c>
      <c r="U4" s="8">
        <v>1445066</v>
      </c>
      <c r="V4" s="8">
        <v>1476303</v>
      </c>
      <c r="W4" s="8">
        <v>1396697</v>
      </c>
      <c r="X4" s="8">
        <f>X5+X6</f>
        <v>1341960</v>
      </c>
      <c r="Y4" s="5"/>
      <c r="Z4" s="5"/>
    </row>
    <row r="5" spans="1:26" s="4" customFormat="1" ht="15" customHeight="1" x14ac:dyDescent="0.25">
      <c r="A5" s="5" t="s">
        <v>4</v>
      </c>
      <c r="B5" s="5">
        <v>951814</v>
      </c>
      <c r="C5" s="5">
        <v>1025295</v>
      </c>
      <c r="D5" s="5">
        <v>1024601</v>
      </c>
      <c r="E5" s="5">
        <v>755377</v>
      </c>
      <c r="F5" s="5">
        <v>764153.43610000005</v>
      </c>
      <c r="G5" s="5">
        <v>844534.40760000004</v>
      </c>
      <c r="H5" s="5">
        <v>893139</v>
      </c>
      <c r="I5" s="5">
        <v>921887.91749999998</v>
      </c>
      <c r="J5" s="5">
        <v>964506</v>
      </c>
      <c r="K5" s="5">
        <v>1030918.4662999999</v>
      </c>
      <c r="L5" s="5">
        <v>989326</v>
      </c>
      <c r="M5" s="5">
        <v>1046031</v>
      </c>
      <c r="N5" s="5">
        <v>1049177</v>
      </c>
      <c r="O5" s="5">
        <v>1217415</v>
      </c>
      <c r="P5" s="5">
        <v>1300002</v>
      </c>
      <c r="Q5" s="5">
        <v>973567</v>
      </c>
      <c r="R5" s="5">
        <v>911668</v>
      </c>
      <c r="S5" s="5">
        <v>887633</v>
      </c>
      <c r="T5" s="5">
        <v>925212</v>
      </c>
      <c r="U5" s="5">
        <v>1038724</v>
      </c>
      <c r="V5" s="5">
        <v>964501</v>
      </c>
      <c r="W5" s="5">
        <v>911460</v>
      </c>
      <c r="X5" s="5">
        <v>894765</v>
      </c>
      <c r="Y5" s="5"/>
      <c r="Z5" s="5"/>
    </row>
    <row r="6" spans="1:26" s="4" customFormat="1" x14ac:dyDescent="0.25">
      <c r="A6" s="5" t="s">
        <v>5</v>
      </c>
      <c r="B6" s="5">
        <v>0</v>
      </c>
      <c r="C6" s="5">
        <v>0</v>
      </c>
      <c r="D6" s="5">
        <v>57605</v>
      </c>
      <c r="E6" s="5">
        <v>300137</v>
      </c>
      <c r="F6" s="5">
        <v>339795</v>
      </c>
      <c r="G6" s="5">
        <v>339255</v>
      </c>
      <c r="H6" s="5">
        <v>300112</v>
      </c>
      <c r="I6" s="5">
        <v>328437</v>
      </c>
      <c r="J6" s="5">
        <v>301032</v>
      </c>
      <c r="K6" s="5">
        <v>258011</v>
      </c>
      <c r="L6" s="5">
        <v>335301</v>
      </c>
      <c r="M6" s="5">
        <v>327930</v>
      </c>
      <c r="N6" s="5">
        <v>343495</v>
      </c>
      <c r="O6" s="5">
        <v>219951</v>
      </c>
      <c r="P6" s="5">
        <v>281192</v>
      </c>
      <c r="Q6" s="5">
        <v>514222</v>
      </c>
      <c r="R6" s="5">
        <v>545393</v>
      </c>
      <c r="S6" s="5">
        <v>539979</v>
      </c>
      <c r="T6" s="5">
        <v>488835</v>
      </c>
      <c r="U6" s="12">
        <v>406342</v>
      </c>
      <c r="V6" s="5">
        <v>511802</v>
      </c>
      <c r="W6" s="5">
        <v>485237</v>
      </c>
      <c r="X6" s="5">
        <v>447195</v>
      </c>
      <c r="Y6" s="5"/>
      <c r="Z6" s="5"/>
    </row>
    <row r="7" spans="1:26" x14ac:dyDescent="0.25">
      <c r="A7" s="10" t="s">
        <v>18</v>
      </c>
      <c r="B7" s="8">
        <f>SUM(B8:B14)</f>
        <v>21406</v>
      </c>
      <c r="C7" s="8">
        <f t="shared" ref="C7:X7" si="0">SUM(C8:C14)</f>
        <v>20608</v>
      </c>
      <c r="D7" s="8">
        <f t="shared" si="0"/>
        <v>46527</v>
      </c>
      <c r="E7" s="8">
        <f t="shared" si="0"/>
        <v>112185</v>
      </c>
      <c r="F7" s="8">
        <f t="shared" si="0"/>
        <v>115659.162</v>
      </c>
      <c r="G7" s="8">
        <f t="shared" si="0"/>
        <v>102079.052</v>
      </c>
      <c r="H7" s="8">
        <f t="shared" si="0"/>
        <v>131868</v>
      </c>
      <c r="I7" s="8">
        <f t="shared" si="0"/>
        <v>136025.799</v>
      </c>
      <c r="J7" s="8">
        <f t="shared" si="0"/>
        <v>171007</v>
      </c>
      <c r="K7" s="8">
        <f t="shared" si="0"/>
        <v>211604.571</v>
      </c>
      <c r="L7" s="8">
        <f t="shared" si="0"/>
        <v>207017</v>
      </c>
      <c r="M7" s="8">
        <f t="shared" si="0"/>
        <v>235193</v>
      </c>
      <c r="N7" s="8">
        <f t="shared" si="0"/>
        <v>220084</v>
      </c>
      <c r="O7" s="8">
        <f t="shared" si="0"/>
        <v>190895</v>
      </c>
      <c r="P7" s="8">
        <f t="shared" si="0"/>
        <v>149281</v>
      </c>
      <c r="Q7" s="8">
        <f>SUM(Q8:Q14)</f>
        <v>203905</v>
      </c>
      <c r="R7" s="8">
        <f t="shared" si="0"/>
        <v>269006</v>
      </c>
      <c r="S7" s="8">
        <f t="shared" si="0"/>
        <v>301857.84999999998</v>
      </c>
      <c r="T7" s="8">
        <f t="shared" si="0"/>
        <v>319879.2</v>
      </c>
      <c r="U7" s="8">
        <f t="shared" si="0"/>
        <v>313617</v>
      </c>
      <c r="V7" s="8">
        <f t="shared" si="0"/>
        <v>315100</v>
      </c>
      <c r="W7" s="8">
        <f t="shared" si="0"/>
        <v>359878.26199999999</v>
      </c>
      <c r="X7" s="8">
        <f t="shared" si="0"/>
        <v>361895</v>
      </c>
      <c r="Y7" s="8"/>
      <c r="Z7" s="5"/>
    </row>
    <row r="8" spans="1:26" x14ac:dyDescent="0.25">
      <c r="A8" s="5" t="s">
        <v>6</v>
      </c>
      <c r="B8" s="6"/>
      <c r="C8" s="6"/>
      <c r="D8" s="6"/>
      <c r="E8" s="6">
        <v>71186</v>
      </c>
      <c r="F8" s="6">
        <v>75472</v>
      </c>
      <c r="G8" s="6">
        <v>57488</v>
      </c>
      <c r="H8" s="6">
        <v>68340</v>
      </c>
      <c r="I8" s="6">
        <v>63801</v>
      </c>
      <c r="J8" s="6">
        <v>84018</v>
      </c>
      <c r="K8" s="6">
        <v>67584</v>
      </c>
      <c r="L8" s="6">
        <v>74229</v>
      </c>
      <c r="M8" s="6">
        <v>74954</v>
      </c>
      <c r="N8" s="6">
        <v>58224</v>
      </c>
      <c r="O8" s="6">
        <v>64123</v>
      </c>
      <c r="P8" s="6">
        <v>60380</v>
      </c>
      <c r="Q8" s="6">
        <v>54867</v>
      </c>
      <c r="R8" s="6">
        <v>61691</v>
      </c>
      <c r="S8" s="5">
        <v>45853</v>
      </c>
      <c r="T8" s="5">
        <v>60456.2</v>
      </c>
      <c r="U8" s="5">
        <v>56234</v>
      </c>
      <c r="V8" s="5">
        <v>49804</v>
      </c>
      <c r="W8" s="5">
        <v>63490</v>
      </c>
      <c r="X8" s="5">
        <v>55755</v>
      </c>
      <c r="Y8" s="5"/>
      <c r="Z8" s="5"/>
    </row>
    <row r="9" spans="1:26" x14ac:dyDescent="0.25">
      <c r="A9" s="5" t="s">
        <v>7</v>
      </c>
      <c r="B9" s="6">
        <v>6779</v>
      </c>
      <c r="C9" s="6">
        <v>0</v>
      </c>
      <c r="D9" s="6">
        <v>23214</v>
      </c>
      <c r="E9" s="6">
        <v>20110</v>
      </c>
      <c r="F9" s="6">
        <v>21374.141</v>
      </c>
      <c r="G9" s="6">
        <v>19593.916000000001</v>
      </c>
      <c r="H9" s="6">
        <v>16851</v>
      </c>
      <c r="I9" s="6">
        <v>23120.159</v>
      </c>
      <c r="J9" s="6">
        <v>29188</v>
      </c>
      <c r="K9" s="6">
        <v>95281.66</v>
      </c>
      <c r="L9" s="6">
        <v>78064</v>
      </c>
      <c r="M9" s="6">
        <v>94743</v>
      </c>
      <c r="N9" s="6">
        <v>89285</v>
      </c>
      <c r="O9" s="6">
        <v>49529</v>
      </c>
      <c r="P9" s="6">
        <v>14630</v>
      </c>
      <c r="Q9" s="6">
        <v>55882</v>
      </c>
      <c r="R9" s="6">
        <v>50556</v>
      </c>
      <c r="S9" s="5">
        <f>[1]Feuil1!$S$20</f>
        <v>81347</v>
      </c>
      <c r="T9" s="5">
        <v>75405</v>
      </c>
      <c r="U9" s="5">
        <v>82828</v>
      </c>
      <c r="V9" s="5">
        <v>84079</v>
      </c>
      <c r="W9" s="5">
        <v>112197.07799999999</v>
      </c>
      <c r="X9" s="5">
        <v>106794</v>
      </c>
      <c r="Y9" s="5"/>
      <c r="Z9" s="5"/>
    </row>
    <row r="10" spans="1:26" x14ac:dyDescent="0.25">
      <c r="A10" s="5" t="s">
        <v>8</v>
      </c>
      <c r="B10" s="6">
        <v>14330</v>
      </c>
      <c r="C10" s="6">
        <v>19714</v>
      </c>
      <c r="D10" s="6">
        <v>21315</v>
      </c>
      <c r="E10" s="6">
        <v>16525</v>
      </c>
      <c r="F10" s="6">
        <v>10121.335999999999</v>
      </c>
      <c r="G10" s="6">
        <v>7892.4030000000002</v>
      </c>
      <c r="H10" s="6">
        <v>16797</v>
      </c>
      <c r="I10" s="6">
        <v>15546.215999999999</v>
      </c>
      <c r="J10" s="6">
        <v>25852</v>
      </c>
      <c r="K10" s="6">
        <v>23815.336999999996</v>
      </c>
      <c r="L10" s="6">
        <v>18844</v>
      </c>
      <c r="M10" s="6">
        <v>19519</v>
      </c>
      <c r="N10" s="6">
        <v>20960</v>
      </c>
      <c r="O10" s="6">
        <v>21110</v>
      </c>
      <c r="P10" s="6">
        <v>15521</v>
      </c>
      <c r="Q10" s="6">
        <v>14670</v>
      </c>
      <c r="R10" s="6">
        <v>13870</v>
      </c>
      <c r="S10" s="5">
        <v>19210</v>
      </c>
      <c r="T10" s="5">
        <v>26801</v>
      </c>
      <c r="U10" s="5">
        <v>21142</v>
      </c>
      <c r="V10" s="5">
        <v>34090</v>
      </c>
      <c r="W10" s="5">
        <v>37955</v>
      </c>
      <c r="X10" s="5">
        <v>40332</v>
      </c>
      <c r="Y10" s="5"/>
      <c r="Z10" s="5"/>
    </row>
    <row r="11" spans="1:26" x14ac:dyDescent="0.25">
      <c r="A11" s="5" t="s">
        <v>9</v>
      </c>
      <c r="B11" s="6">
        <v>297</v>
      </c>
      <c r="C11" s="6">
        <v>894</v>
      </c>
      <c r="D11" s="6">
        <v>1998</v>
      </c>
      <c r="E11" s="6">
        <v>4364</v>
      </c>
      <c r="F11" s="6">
        <v>8691.6849999999995</v>
      </c>
      <c r="G11" s="6">
        <v>17104.733</v>
      </c>
      <c r="H11" s="6">
        <v>29880</v>
      </c>
      <c r="I11" s="6">
        <v>33558.423999999999</v>
      </c>
      <c r="J11" s="6">
        <v>31949</v>
      </c>
      <c r="K11" s="6">
        <v>24632.207000000002</v>
      </c>
      <c r="L11" s="6">
        <v>34897</v>
      </c>
      <c r="M11" s="6">
        <v>43986</v>
      </c>
      <c r="N11" s="6">
        <v>48656</v>
      </c>
      <c r="O11" s="6">
        <v>51085</v>
      </c>
      <c r="P11" s="6">
        <v>41040</v>
      </c>
      <c r="Q11" s="6">
        <v>45088</v>
      </c>
      <c r="R11" s="6">
        <v>50961</v>
      </c>
      <c r="S11" s="5">
        <v>56794</v>
      </c>
      <c r="T11" s="5">
        <v>54482</v>
      </c>
      <c r="U11" s="5">
        <v>51886</v>
      </c>
      <c r="V11" s="5">
        <v>53289</v>
      </c>
      <c r="W11" s="5">
        <v>51007.637000000002</v>
      </c>
      <c r="X11" s="5">
        <v>52424</v>
      </c>
      <c r="Y11" s="5"/>
      <c r="Z11" s="5"/>
    </row>
    <row r="12" spans="1:26" x14ac:dyDescent="0.25">
      <c r="A12" s="5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>
        <v>291.36700000000002</v>
      </c>
      <c r="L12" s="6">
        <v>983</v>
      </c>
      <c r="M12" s="6">
        <v>1991</v>
      </c>
      <c r="N12" s="6">
        <v>2959</v>
      </c>
      <c r="O12" s="6">
        <v>5048</v>
      </c>
      <c r="P12" s="6">
        <v>17319</v>
      </c>
      <c r="Q12" s="6">
        <v>33360</v>
      </c>
      <c r="R12" s="6">
        <v>91827</v>
      </c>
      <c r="S12" s="5">
        <v>98642</v>
      </c>
      <c r="T12" s="5">
        <v>102726</v>
      </c>
      <c r="U12" s="5">
        <v>101465</v>
      </c>
      <c r="V12" s="5">
        <v>93794</v>
      </c>
      <c r="W12" s="5">
        <v>92462</v>
      </c>
      <c r="X12" s="5">
        <v>94836</v>
      </c>
      <c r="Y12" s="5"/>
      <c r="Z12" s="5"/>
    </row>
    <row r="13" spans="1:26" x14ac:dyDescent="0.25">
      <c r="A13" s="5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391</v>
      </c>
      <c r="Q13" s="6">
        <v>38</v>
      </c>
      <c r="R13" s="6">
        <v>18</v>
      </c>
      <c r="S13" s="5">
        <v>11.850000000000001</v>
      </c>
      <c r="T13" s="6">
        <v>9</v>
      </c>
      <c r="U13" s="5"/>
      <c r="V13" s="5"/>
      <c r="W13" s="5"/>
      <c r="X13" s="5"/>
      <c r="Y13" s="5"/>
      <c r="Z13" s="5"/>
    </row>
    <row r="14" spans="1:26" x14ac:dyDescent="0.25">
      <c r="A14" s="5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83</v>
      </c>
      <c r="S14" s="6"/>
      <c r="T14" s="6"/>
      <c r="U14" s="5">
        <v>62</v>
      </c>
      <c r="V14" s="5">
        <v>44</v>
      </c>
      <c r="W14" s="5">
        <v>2766.547</v>
      </c>
      <c r="X14" s="5">
        <v>11754</v>
      </c>
      <c r="Y14" s="5"/>
      <c r="Z14" s="5"/>
    </row>
    <row r="15" spans="1:26" s="3" customFormat="1" x14ac:dyDescent="0.25">
      <c r="A15" s="10" t="s">
        <v>13</v>
      </c>
      <c r="B15" s="8">
        <f t="shared" ref="B15:T15" si="1">SUM(B4,B7)</f>
        <v>973220</v>
      </c>
      <c r="C15" s="8">
        <f t="shared" si="1"/>
        <v>1045903</v>
      </c>
      <c r="D15" s="8">
        <f t="shared" si="1"/>
        <v>1128733</v>
      </c>
      <c r="E15" s="8">
        <f t="shared" si="1"/>
        <v>1167699</v>
      </c>
      <c r="F15" s="8">
        <f t="shared" si="1"/>
        <v>1219607.5981000001</v>
      </c>
      <c r="G15" s="8">
        <f t="shared" si="1"/>
        <v>1285868.4595999999</v>
      </c>
      <c r="H15" s="8">
        <f t="shared" si="1"/>
        <v>1325119</v>
      </c>
      <c r="I15" s="8">
        <f t="shared" si="1"/>
        <v>1386350.7165000001</v>
      </c>
      <c r="J15" s="8">
        <f t="shared" si="1"/>
        <v>1436545</v>
      </c>
      <c r="K15" s="8">
        <f t="shared" si="1"/>
        <v>1500534.0373</v>
      </c>
      <c r="L15" s="8">
        <f t="shared" si="1"/>
        <v>1531644</v>
      </c>
      <c r="M15" s="8">
        <f t="shared" si="1"/>
        <v>1609154</v>
      </c>
      <c r="N15" s="8">
        <f t="shared" si="1"/>
        <v>1612756</v>
      </c>
      <c r="O15" s="8">
        <f t="shared" si="1"/>
        <v>1628261</v>
      </c>
      <c r="P15" s="8">
        <f t="shared" si="1"/>
        <v>1730475</v>
      </c>
      <c r="Q15" s="8">
        <f t="shared" si="1"/>
        <v>1691694</v>
      </c>
      <c r="R15" s="8">
        <f t="shared" si="1"/>
        <v>1726067</v>
      </c>
      <c r="S15" s="8">
        <f t="shared" si="1"/>
        <v>1729469.85</v>
      </c>
      <c r="T15" s="8">
        <f t="shared" si="1"/>
        <v>1733926.2</v>
      </c>
      <c r="U15" s="8">
        <f t="shared" ref="U15:W15" si="2">SUM(U4,U7)</f>
        <v>1758683</v>
      </c>
      <c r="V15" s="8">
        <f t="shared" si="2"/>
        <v>1791403</v>
      </c>
      <c r="W15" s="8">
        <f t="shared" si="2"/>
        <v>1756575.2620000001</v>
      </c>
      <c r="X15" s="8">
        <v>1703855</v>
      </c>
      <c r="Y15" s="10"/>
      <c r="Z15" s="10"/>
    </row>
    <row r="16" spans="1:26" s="2" customFormat="1" x14ac:dyDescent="0.25">
      <c r="A16" s="12" t="s">
        <v>17</v>
      </c>
      <c r="B16" s="12"/>
      <c r="C16" s="13">
        <f>(C15-B15)/B15</f>
        <v>7.468301103553153E-2</v>
      </c>
      <c r="D16" s="13">
        <f t="shared" ref="D16:X16" si="3">(D15-C15)/C15</f>
        <v>7.9194724558587171E-2</v>
      </c>
      <c r="E16" s="13">
        <f t="shared" si="3"/>
        <v>3.4521893131502314E-2</v>
      </c>
      <c r="F16" s="13">
        <f t="shared" si="3"/>
        <v>4.4453748868501265E-2</v>
      </c>
      <c r="G16" s="13">
        <f t="shared" si="3"/>
        <v>5.43296561969819E-2</v>
      </c>
      <c r="H16" s="13">
        <f t="shared" si="3"/>
        <v>3.0524537799309481E-2</v>
      </c>
      <c r="I16" s="13">
        <f t="shared" si="3"/>
        <v>4.6208466183037221E-2</v>
      </c>
      <c r="J16" s="13">
        <f t="shared" si="3"/>
        <v>3.6206050101608545E-2</v>
      </c>
      <c r="K16" s="13">
        <f t="shared" si="3"/>
        <v>4.4543705418208249E-2</v>
      </c>
      <c r="L16" s="13">
        <f t="shared" si="3"/>
        <v>2.0732593814384935E-2</v>
      </c>
      <c r="M16" s="13">
        <f t="shared" si="3"/>
        <v>5.060575433978131E-2</v>
      </c>
      <c r="N16" s="13">
        <f t="shared" si="3"/>
        <v>2.2384433062342074E-3</v>
      </c>
      <c r="O16" s="13">
        <f t="shared" si="3"/>
        <v>9.6139775638720299E-3</v>
      </c>
      <c r="P16" s="13">
        <f t="shared" si="3"/>
        <v>6.2774948242327239E-2</v>
      </c>
      <c r="Q16" s="13">
        <f t="shared" si="3"/>
        <v>-2.2410609803666624E-2</v>
      </c>
      <c r="R16" s="13">
        <f t="shared" si="3"/>
        <v>2.0318686476395849E-2</v>
      </c>
      <c r="S16" s="13">
        <f t="shared" si="3"/>
        <v>1.9714472265561496E-3</v>
      </c>
      <c r="T16" s="13">
        <f t="shared" si="3"/>
        <v>2.5767144769825619E-3</v>
      </c>
      <c r="U16" s="13">
        <f t="shared" si="3"/>
        <v>1.4277885644729312E-2</v>
      </c>
      <c r="V16" s="13">
        <f t="shared" si="3"/>
        <v>1.8604831001380009E-2</v>
      </c>
      <c r="W16" s="13">
        <f t="shared" si="3"/>
        <v>-1.9441598568272964E-2</v>
      </c>
      <c r="X16" s="13">
        <f t="shared" si="3"/>
        <v>-3.0013096017288726E-2</v>
      </c>
      <c r="Y16" s="12"/>
      <c r="Z16" s="12"/>
    </row>
    <row r="17" spans="1:26" x14ac:dyDescent="0.25">
      <c r="A17" s="5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/>
      <c r="X17" s="5"/>
      <c r="Y17" s="5"/>
      <c r="Z17" s="5"/>
    </row>
    <row r="18" spans="1:26" x14ac:dyDescent="0.25">
      <c r="A18" s="5" t="s">
        <v>14</v>
      </c>
      <c r="B18" s="7">
        <f>B7/B15</f>
        <v>2.1995026818191158E-2</v>
      </c>
      <c r="C18" s="7">
        <f t="shared" ref="C18:V18" si="4">C7/C15</f>
        <v>1.9703548034569172E-2</v>
      </c>
      <c r="D18" s="7">
        <f t="shared" si="4"/>
        <v>4.1220554373797881E-2</v>
      </c>
      <c r="E18" s="7">
        <f t="shared" si="4"/>
        <v>9.6073560052719068E-2</v>
      </c>
      <c r="F18" s="7">
        <f t="shared" si="4"/>
        <v>9.4833094005139743E-2</v>
      </c>
      <c r="G18" s="7">
        <f t="shared" si="4"/>
        <v>7.9385298891112177E-2</v>
      </c>
      <c r="H18" s="7">
        <f t="shared" si="4"/>
        <v>9.9514081376842381E-2</v>
      </c>
      <c r="I18" s="7">
        <f t="shared" si="4"/>
        <v>9.8117884155181592E-2</v>
      </c>
      <c r="J18" s="7">
        <f t="shared" si="4"/>
        <v>0.11904047558551942</v>
      </c>
      <c r="K18" s="7">
        <f t="shared" si="4"/>
        <v>0.1410195075486276</v>
      </c>
      <c r="L18" s="7">
        <f t="shared" si="4"/>
        <v>0.13515999801520459</v>
      </c>
      <c r="M18" s="7">
        <f t="shared" si="4"/>
        <v>0.14615941047283232</v>
      </c>
      <c r="N18" s="7">
        <f t="shared" si="4"/>
        <v>0.13646453648289017</v>
      </c>
      <c r="O18" s="7">
        <f t="shared" si="4"/>
        <v>0.11723857538809809</v>
      </c>
      <c r="P18" s="7">
        <f t="shared" si="4"/>
        <v>8.6265909649084788E-2</v>
      </c>
      <c r="Q18" s="7">
        <f t="shared" si="4"/>
        <v>0.12053302784073243</v>
      </c>
      <c r="R18" s="7">
        <f t="shared" si="4"/>
        <v>0.15584910666851287</v>
      </c>
      <c r="S18" s="7">
        <f t="shared" si="4"/>
        <v>0.17453779260737037</v>
      </c>
      <c r="T18" s="7">
        <f t="shared" si="4"/>
        <v>0.18448259216568735</v>
      </c>
      <c r="U18" s="7">
        <f t="shared" si="4"/>
        <v>0.17832491699754874</v>
      </c>
      <c r="V18" s="7">
        <f t="shared" si="4"/>
        <v>0.17589565273698882</v>
      </c>
      <c r="W18" s="7">
        <f t="shared" ref="W18:X18" si="5">W7/W15</f>
        <v>0.20487494603006653</v>
      </c>
      <c r="X18" s="7">
        <f t="shared" si="5"/>
        <v>0.2123977685894633</v>
      </c>
      <c r="Y18" s="5"/>
      <c r="Z18" s="5"/>
    </row>
    <row r="19" spans="1:26" x14ac:dyDescent="0.25">
      <c r="A19" s="5" t="s">
        <v>15</v>
      </c>
      <c r="B19" s="7">
        <f t="shared" ref="B19:W19" si="6">B6/B15</f>
        <v>0</v>
      </c>
      <c r="C19" s="7">
        <f t="shared" si="6"/>
        <v>0</v>
      </c>
      <c r="D19" s="7">
        <f t="shared" si="6"/>
        <v>5.1035098646003973E-2</v>
      </c>
      <c r="E19" s="7">
        <f t="shared" si="6"/>
        <v>0.25703284836246326</v>
      </c>
      <c r="F19" s="7">
        <f t="shared" si="6"/>
        <v>0.2786101042084021</v>
      </c>
      <c r="G19" s="7">
        <f t="shared" si="6"/>
        <v>0.26383336294408632</v>
      </c>
      <c r="H19" s="7">
        <f t="shared" si="6"/>
        <v>0.22647928223804806</v>
      </c>
      <c r="I19" s="7">
        <f t="shared" si="6"/>
        <v>0.23690758484921948</v>
      </c>
      <c r="J19" s="7">
        <f t="shared" si="6"/>
        <v>0.2095527811520001</v>
      </c>
      <c r="K19" s="7">
        <f t="shared" si="6"/>
        <v>0.17194611624022507</v>
      </c>
      <c r="L19" s="7">
        <f t="shared" si="6"/>
        <v>0.21891575326903639</v>
      </c>
      <c r="M19" s="7">
        <f t="shared" si="6"/>
        <v>0.20379031466223868</v>
      </c>
      <c r="N19" s="7">
        <f t="shared" si="6"/>
        <v>0.21298634139324238</v>
      </c>
      <c r="O19" s="7">
        <f t="shared" si="6"/>
        <v>0.13508338036715245</v>
      </c>
      <c r="P19" s="7">
        <f t="shared" si="6"/>
        <v>0.16249411288807986</v>
      </c>
      <c r="Q19" s="7">
        <f t="shared" si="6"/>
        <v>0.30396868464391313</v>
      </c>
      <c r="R19" s="7">
        <f t="shared" si="6"/>
        <v>0.31597440887288847</v>
      </c>
      <c r="S19" s="7">
        <f t="shared" si="6"/>
        <v>0.31222226857554064</v>
      </c>
      <c r="T19" s="7">
        <f t="shared" si="6"/>
        <v>0.28192376353734089</v>
      </c>
      <c r="U19" s="7">
        <f t="shared" si="6"/>
        <v>0.23104902930204022</v>
      </c>
      <c r="V19" s="7">
        <f t="shared" si="6"/>
        <v>0.28569897449094367</v>
      </c>
      <c r="W19" s="7">
        <f t="shared" si="6"/>
        <v>0.27624036982481426</v>
      </c>
      <c r="X19" s="7">
        <f t="shared" ref="X19" si="7">X6/X15</f>
        <v>0.262460714086586</v>
      </c>
      <c r="Y19" s="5"/>
      <c r="Z19" s="5"/>
    </row>
    <row r="20" spans="1:26" x14ac:dyDescent="0.25">
      <c r="A20" s="5" t="s">
        <v>16</v>
      </c>
      <c r="B20" s="7">
        <f t="shared" ref="B20:W20" si="8">B5/B15</f>
        <v>0.97800497318180879</v>
      </c>
      <c r="C20" s="7">
        <f t="shared" si="8"/>
        <v>0.9802964519654308</v>
      </c>
      <c r="D20" s="7">
        <f t="shared" si="8"/>
        <v>0.90774434698019812</v>
      </c>
      <c r="E20" s="7">
        <f t="shared" si="8"/>
        <v>0.64689359158481763</v>
      </c>
      <c r="F20" s="7">
        <f t="shared" si="8"/>
        <v>0.62655680178645812</v>
      </c>
      <c r="G20" s="7">
        <f t="shared" si="8"/>
        <v>0.65678133816480155</v>
      </c>
      <c r="H20" s="7">
        <f t="shared" si="8"/>
        <v>0.6740066363851096</v>
      </c>
      <c r="I20" s="7">
        <f t="shared" si="8"/>
        <v>0.66497453099559889</v>
      </c>
      <c r="J20" s="7">
        <f t="shared" si="8"/>
        <v>0.67140674326248051</v>
      </c>
      <c r="K20" s="7">
        <f t="shared" si="8"/>
        <v>0.68703437621114727</v>
      </c>
      <c r="L20" s="7">
        <f t="shared" si="8"/>
        <v>0.64592424871575904</v>
      </c>
      <c r="M20" s="7">
        <f t="shared" si="8"/>
        <v>0.65005027486492906</v>
      </c>
      <c r="N20" s="7">
        <f t="shared" si="8"/>
        <v>0.65054912212386751</v>
      </c>
      <c r="O20" s="7">
        <f t="shared" si="8"/>
        <v>0.74767804424474948</v>
      </c>
      <c r="P20" s="7">
        <f t="shared" si="8"/>
        <v>0.75123997746283533</v>
      </c>
      <c r="Q20" s="7">
        <f t="shared" si="8"/>
        <v>0.57549828751535448</v>
      </c>
      <c r="R20" s="7">
        <f t="shared" si="8"/>
        <v>0.52817648445859866</v>
      </c>
      <c r="S20" s="7">
        <f t="shared" si="8"/>
        <v>0.51323993881708896</v>
      </c>
      <c r="T20" s="7">
        <f t="shared" si="8"/>
        <v>0.53359364429697187</v>
      </c>
      <c r="U20" s="7">
        <f t="shared" si="8"/>
        <v>0.59062605370041099</v>
      </c>
      <c r="V20" s="7">
        <f t="shared" si="8"/>
        <v>0.53840537277206746</v>
      </c>
      <c r="W20" s="7">
        <f t="shared" si="8"/>
        <v>0.51888468414511912</v>
      </c>
      <c r="X20" s="7">
        <f t="shared" ref="X20" si="9">X5/X15</f>
        <v>0.52514151732395065</v>
      </c>
      <c r="Y20" s="5"/>
      <c r="Z20" s="5"/>
    </row>
    <row r="21" spans="1:26" x14ac:dyDescent="0.25">
      <c r="A21" s="5" t="s">
        <v>6</v>
      </c>
      <c r="B21" s="7">
        <f>B8/$B$15</f>
        <v>0</v>
      </c>
      <c r="C21" s="7">
        <f t="shared" ref="C21:V21" si="10">C8/C15</f>
        <v>0</v>
      </c>
      <c r="D21" s="7">
        <f t="shared" si="10"/>
        <v>0</v>
      </c>
      <c r="E21" s="7">
        <f t="shared" si="10"/>
        <v>6.0962628211551094E-2</v>
      </c>
      <c r="F21" s="7">
        <f t="shared" si="10"/>
        <v>6.1882198928225912E-2</v>
      </c>
      <c r="G21" s="7">
        <f t="shared" si="10"/>
        <v>4.4707527874105424E-2</v>
      </c>
      <c r="H21" s="7">
        <f t="shared" si="10"/>
        <v>5.1572726675868354E-2</v>
      </c>
      <c r="I21" s="7">
        <f t="shared" si="10"/>
        <v>4.6020822321982763E-2</v>
      </c>
      <c r="J21" s="7">
        <f t="shared" si="10"/>
        <v>5.8486159500746586E-2</v>
      </c>
      <c r="K21" s="7">
        <f t="shared" si="10"/>
        <v>4.5039964652589894E-2</v>
      </c>
      <c r="L21" s="7">
        <f t="shared" si="10"/>
        <v>4.8463611648659873E-2</v>
      </c>
      <c r="M21" s="7">
        <f t="shared" si="10"/>
        <v>4.6579755573425537E-2</v>
      </c>
      <c r="N21" s="7">
        <f t="shared" si="10"/>
        <v>3.610217540657111E-2</v>
      </c>
      <c r="O21" s="7">
        <f t="shared" si="10"/>
        <v>3.9381278554236697E-2</v>
      </c>
      <c r="P21" s="7">
        <f t="shared" si="10"/>
        <v>3.4892153888383244E-2</v>
      </c>
      <c r="Q21" s="7">
        <f t="shared" si="10"/>
        <v>3.2433170537934167E-2</v>
      </c>
      <c r="R21" s="7">
        <f t="shared" si="10"/>
        <v>3.5740791058516269E-2</v>
      </c>
      <c r="S21" s="7">
        <f t="shared" si="10"/>
        <v>2.6512748979116346E-2</v>
      </c>
      <c r="T21" s="7">
        <f t="shared" si="10"/>
        <v>3.4866651187345804E-2</v>
      </c>
      <c r="U21" s="7">
        <f t="shared" si="10"/>
        <v>3.1975063158056344E-2</v>
      </c>
      <c r="V21" s="7">
        <f t="shared" si="10"/>
        <v>2.7801672767099307E-2</v>
      </c>
      <c r="W21" s="7">
        <f t="shared" ref="W21:X21" si="11">W8/W15</f>
        <v>3.6144195682063521E-2</v>
      </c>
      <c r="X21" s="7">
        <f t="shared" si="11"/>
        <v>3.2722854937773459E-2</v>
      </c>
      <c r="Y21" s="5"/>
      <c r="Z21" s="5"/>
    </row>
    <row r="22" spans="1:26" x14ac:dyDescent="0.25">
      <c r="A22" s="5" t="s">
        <v>7</v>
      </c>
      <c r="B22" s="7">
        <f>B9/B15</f>
        <v>6.9655370830850171E-3</v>
      </c>
      <c r="C22" s="7">
        <f t="shared" ref="C22:V22" si="12">C9/C15</f>
        <v>0</v>
      </c>
      <c r="D22" s="7">
        <f t="shared" si="12"/>
        <v>2.0566422705812624E-2</v>
      </c>
      <c r="E22" s="7">
        <f t="shared" si="12"/>
        <v>1.7221903932434644E-2</v>
      </c>
      <c r="F22" s="7">
        <f t="shared" si="12"/>
        <v>1.7525424598287438E-2</v>
      </c>
      <c r="G22" s="7">
        <f t="shared" si="12"/>
        <v>1.5237885223575012E-2</v>
      </c>
      <c r="H22" s="7">
        <f t="shared" si="12"/>
        <v>1.2716593754975969E-2</v>
      </c>
      <c r="I22" s="7">
        <f t="shared" si="12"/>
        <v>1.6676991416983911E-2</v>
      </c>
      <c r="J22" s="7">
        <f t="shared" si="12"/>
        <v>2.0318194000187952E-2</v>
      </c>
      <c r="K22" s="7">
        <f t="shared" si="12"/>
        <v>6.3498499621805288E-2</v>
      </c>
      <c r="L22" s="7">
        <f t="shared" si="12"/>
        <v>5.0967457189790837E-2</v>
      </c>
      <c r="M22" s="7">
        <f t="shared" si="12"/>
        <v>5.8877521977386875E-2</v>
      </c>
      <c r="N22" s="7">
        <f t="shared" si="12"/>
        <v>5.5361753420852255E-2</v>
      </c>
      <c r="O22" s="7">
        <f t="shared" si="12"/>
        <v>3.0418342022562724E-2</v>
      </c>
      <c r="P22" s="7">
        <f t="shared" si="12"/>
        <v>8.4543261243300253E-3</v>
      </c>
      <c r="Q22" s="7">
        <f t="shared" si="12"/>
        <v>3.3033160843509525E-2</v>
      </c>
      <c r="R22" s="7">
        <f t="shared" si="12"/>
        <v>2.928970891628193E-2</v>
      </c>
      <c r="S22" s="7">
        <f t="shared" si="12"/>
        <v>4.7035801173405827E-2</v>
      </c>
      <c r="T22" s="7">
        <f t="shared" si="12"/>
        <v>4.3488010043334024E-2</v>
      </c>
      <c r="U22" s="7">
        <f t="shared" si="12"/>
        <v>4.7096605812417584E-2</v>
      </c>
      <c r="V22" s="7">
        <f t="shared" si="12"/>
        <v>4.6934720998011055E-2</v>
      </c>
      <c r="W22" s="7">
        <f t="shared" ref="W22:X22" si="13">W9/W15</f>
        <v>6.3872627849862085E-2</v>
      </c>
      <c r="X22" s="7">
        <f t="shared" si="13"/>
        <v>6.2677868715354301E-2</v>
      </c>
      <c r="Y22" s="5"/>
      <c r="Z22" s="5"/>
    </row>
    <row r="23" spans="1:26" x14ac:dyDescent="0.25">
      <c r="A23" s="5" t="s">
        <v>8</v>
      </c>
      <c r="B23" s="7">
        <f>B10/B15</f>
        <v>1.4724317215018186E-2</v>
      </c>
      <c r="C23" s="7">
        <f t="shared" ref="C23:V23" si="14">C10/C15</f>
        <v>1.8848784256283804E-2</v>
      </c>
      <c r="D23" s="7">
        <f t="shared" si="14"/>
        <v>1.8884005340501251E-2</v>
      </c>
      <c r="E23" s="7">
        <f t="shared" si="14"/>
        <v>1.4151763425334783E-2</v>
      </c>
      <c r="F23" s="7">
        <f t="shared" si="14"/>
        <v>8.2988462975860482E-3</v>
      </c>
      <c r="G23" s="7">
        <f t="shared" si="14"/>
        <v>6.1377996645590955E-3</v>
      </c>
      <c r="H23" s="7">
        <f t="shared" si="14"/>
        <v>1.2675842697901094E-2</v>
      </c>
      <c r="I23" s="7">
        <f t="shared" si="14"/>
        <v>1.121376850386617E-2</v>
      </c>
      <c r="J23" s="7">
        <f t="shared" si="14"/>
        <v>1.7995955573963919E-2</v>
      </c>
      <c r="K23" s="7">
        <f t="shared" si="14"/>
        <v>1.5871240776951883E-2</v>
      </c>
      <c r="L23" s="7">
        <f t="shared" si="14"/>
        <v>1.230312004617261E-2</v>
      </c>
      <c r="M23" s="7">
        <f t="shared" si="14"/>
        <v>1.2129976372677816E-2</v>
      </c>
      <c r="N23" s="7">
        <f t="shared" si="14"/>
        <v>1.299638631014239E-2</v>
      </c>
      <c r="O23" s="7">
        <f t="shared" si="14"/>
        <v>1.2964751965440431E-2</v>
      </c>
      <c r="P23" s="7">
        <f t="shared" si="14"/>
        <v>8.9692136552102751E-3</v>
      </c>
      <c r="Q23" s="7">
        <f t="shared" si="14"/>
        <v>8.6717810667886752E-3</v>
      </c>
      <c r="R23" s="7">
        <f t="shared" si="14"/>
        <v>8.0356092782029893E-3</v>
      </c>
      <c r="S23" s="7">
        <f t="shared" si="14"/>
        <v>1.1107450066273198E-2</v>
      </c>
      <c r="T23" s="7">
        <f t="shared" si="14"/>
        <v>1.5456828554756252E-2</v>
      </c>
      <c r="U23" s="7">
        <f t="shared" si="14"/>
        <v>1.2021495630537169E-2</v>
      </c>
      <c r="V23" s="7">
        <f t="shared" si="14"/>
        <v>1.9029777219307997E-2</v>
      </c>
      <c r="W23" s="7">
        <f t="shared" ref="W23:X23" si="15">W10/W15</f>
        <v>2.160738615707546E-2</v>
      </c>
      <c r="X23" s="7">
        <f t="shared" si="15"/>
        <v>2.3671028344548099E-2</v>
      </c>
      <c r="Y23" s="5"/>
      <c r="Z23" s="5"/>
    </row>
    <row r="24" spans="1:26" x14ac:dyDescent="0.25">
      <c r="A24" s="5" t="s">
        <v>9</v>
      </c>
      <c r="B24" s="7">
        <f>B11/B15</f>
        <v>3.0517252008795543E-4</v>
      </c>
      <c r="C24" s="7">
        <f t="shared" ref="C24:V24" si="16">C11/C15</f>
        <v>8.5476377828536685E-4</v>
      </c>
      <c r="D24" s="7">
        <f t="shared" si="16"/>
        <v>1.7701263274840021E-3</v>
      </c>
      <c r="E24" s="7">
        <f t="shared" si="16"/>
        <v>3.737264483398547E-3</v>
      </c>
      <c r="F24" s="7">
        <f t="shared" si="16"/>
        <v>7.1266241810403483E-3</v>
      </c>
      <c r="G24" s="7">
        <f t="shared" si="16"/>
        <v>1.330208612887265E-2</v>
      </c>
      <c r="H24" s="7">
        <f t="shared" si="16"/>
        <v>2.2548918248096964E-2</v>
      </c>
      <c r="I24" s="7">
        <f t="shared" si="16"/>
        <v>2.4206301912348741E-2</v>
      </c>
      <c r="J24" s="7">
        <f t="shared" si="16"/>
        <v>2.2240166510620968E-2</v>
      </c>
      <c r="K24" s="7">
        <f t="shared" si="16"/>
        <v>1.6415626961932963E-2</v>
      </c>
      <c r="L24" s="7">
        <f t="shared" si="16"/>
        <v>2.2784015084445209E-2</v>
      </c>
      <c r="M24" s="7">
        <f t="shared" si="16"/>
        <v>2.7334860429766201E-2</v>
      </c>
      <c r="N24" s="7">
        <f t="shared" si="16"/>
        <v>3.0169473869574814E-2</v>
      </c>
      <c r="O24" s="7">
        <f t="shared" si="16"/>
        <v>3.137396277378135E-2</v>
      </c>
      <c r="P24" s="7">
        <f t="shared" si="16"/>
        <v>2.3716031725393317E-2</v>
      </c>
      <c r="Q24" s="7">
        <f t="shared" si="16"/>
        <v>2.6652574283528817E-2</v>
      </c>
      <c r="R24" s="7">
        <f t="shared" si="16"/>
        <v>2.9524346389798312E-2</v>
      </c>
      <c r="S24" s="7">
        <f t="shared" si="16"/>
        <v>3.2838965073603336E-2</v>
      </c>
      <c r="T24" s="7">
        <f t="shared" si="16"/>
        <v>3.1421175826283725E-2</v>
      </c>
      <c r="U24" s="7">
        <f t="shared" si="16"/>
        <v>2.9502758598337505E-2</v>
      </c>
      <c r="V24" s="7">
        <f t="shared" si="16"/>
        <v>2.9747075337040296E-2</v>
      </c>
      <c r="W24" s="7">
        <f t="shared" ref="W24:X24" si="17">W11/W15</f>
        <v>2.9038116443655119E-2</v>
      </c>
      <c r="X24" s="7">
        <f t="shared" si="17"/>
        <v>3.0767876374456746E-2</v>
      </c>
      <c r="Y24" s="5"/>
      <c r="Z24" s="5"/>
    </row>
    <row r="25" spans="1:26" x14ac:dyDescent="0.25">
      <c r="A25" s="5" t="s">
        <v>10</v>
      </c>
      <c r="B25" s="7">
        <f>B12/B15</f>
        <v>0</v>
      </c>
      <c r="C25" s="7">
        <f t="shared" ref="C25:V25" si="18">C12/C15</f>
        <v>0</v>
      </c>
      <c r="D25" s="7">
        <f t="shared" si="18"/>
        <v>0</v>
      </c>
      <c r="E25" s="7">
        <f t="shared" si="18"/>
        <v>0</v>
      </c>
      <c r="F25" s="7">
        <f t="shared" si="18"/>
        <v>0</v>
      </c>
      <c r="G25" s="7">
        <f t="shared" si="18"/>
        <v>0</v>
      </c>
      <c r="H25" s="7">
        <f t="shared" si="18"/>
        <v>0</v>
      </c>
      <c r="I25" s="7">
        <f t="shared" si="18"/>
        <v>0</v>
      </c>
      <c r="J25" s="7">
        <f t="shared" si="18"/>
        <v>0</v>
      </c>
      <c r="K25" s="7">
        <f t="shared" si="18"/>
        <v>1.9417553534758464E-4</v>
      </c>
      <c r="L25" s="7">
        <f t="shared" si="18"/>
        <v>6.4179404613604724E-4</v>
      </c>
      <c r="M25" s="7">
        <f t="shared" si="18"/>
        <v>1.2372961195758765E-3</v>
      </c>
      <c r="N25" s="7">
        <f t="shared" si="18"/>
        <v>1.8347474757495865E-3</v>
      </c>
      <c r="O25" s="7">
        <f t="shared" si="18"/>
        <v>3.1002400720768967E-3</v>
      </c>
      <c r="P25" s="7">
        <f t="shared" si="18"/>
        <v>1.0008234733237984E-2</v>
      </c>
      <c r="Q25" s="7">
        <f t="shared" si="18"/>
        <v>1.9719878417728029E-2</v>
      </c>
      <c r="R25" s="7">
        <f t="shared" si="18"/>
        <v>5.3200136495280888E-2</v>
      </c>
      <c r="S25" s="7">
        <f t="shared" si="18"/>
        <v>5.7035975504285311E-2</v>
      </c>
      <c r="T25" s="7">
        <f t="shared" si="18"/>
        <v>5.9244736021636907E-2</v>
      </c>
      <c r="U25" s="7">
        <f t="shared" si="18"/>
        <v>5.7693740145324655E-2</v>
      </c>
      <c r="V25" s="7">
        <f t="shared" si="18"/>
        <v>5.235784466141901E-2</v>
      </c>
      <c r="W25" s="7">
        <f t="shared" ref="W25:X25" si="19">W12/W15</f>
        <v>5.2637653506929553E-2</v>
      </c>
      <c r="X25" s="7">
        <f t="shared" si="19"/>
        <v>5.5659665875323901E-2</v>
      </c>
      <c r="Y25" s="5"/>
      <c r="Z25" s="5"/>
    </row>
    <row r="26" spans="1:26" x14ac:dyDescent="0.25">
      <c r="A26" s="5" t="s">
        <v>11</v>
      </c>
      <c r="B26" s="7">
        <f>B13/B15</f>
        <v>0</v>
      </c>
      <c r="C26" s="7">
        <f t="shared" ref="C26:V26" si="20">C13/C15</f>
        <v>0</v>
      </c>
      <c r="D26" s="7">
        <f t="shared" si="20"/>
        <v>0</v>
      </c>
      <c r="E26" s="7">
        <f t="shared" si="20"/>
        <v>0</v>
      </c>
      <c r="F26" s="7">
        <f t="shared" si="20"/>
        <v>0</v>
      </c>
      <c r="G26" s="7">
        <f t="shared" si="20"/>
        <v>0</v>
      </c>
      <c r="H26" s="7">
        <f t="shared" si="20"/>
        <v>0</v>
      </c>
      <c r="I26" s="7">
        <f t="shared" si="20"/>
        <v>0</v>
      </c>
      <c r="J26" s="7">
        <f t="shared" si="20"/>
        <v>0</v>
      </c>
      <c r="K26" s="7">
        <f t="shared" si="20"/>
        <v>0</v>
      </c>
      <c r="L26" s="7">
        <f t="shared" si="20"/>
        <v>0</v>
      </c>
      <c r="M26" s="7">
        <f t="shared" si="20"/>
        <v>0</v>
      </c>
      <c r="N26" s="7">
        <f t="shared" si="20"/>
        <v>0</v>
      </c>
      <c r="O26" s="7">
        <f t="shared" si="20"/>
        <v>0</v>
      </c>
      <c r="P26" s="7">
        <f t="shared" si="20"/>
        <v>2.2594952252994119E-4</v>
      </c>
      <c r="Q26" s="7">
        <f t="shared" si="20"/>
        <v>2.246269124321538E-5</v>
      </c>
      <c r="R26" s="7">
        <f t="shared" si="20"/>
        <v>1.042833215628362E-5</v>
      </c>
      <c r="S26" s="7">
        <f t="shared" si="20"/>
        <v>6.8518106863788348E-6</v>
      </c>
      <c r="T26" s="7">
        <f t="shared" si="20"/>
        <v>5.1905323306147637E-6</v>
      </c>
      <c r="U26" s="7">
        <f t="shared" si="20"/>
        <v>0</v>
      </c>
      <c r="V26" s="7">
        <f t="shared" si="20"/>
        <v>0</v>
      </c>
      <c r="W26" s="7">
        <f t="shared" ref="W26:X26" si="21">W13/W15</f>
        <v>0</v>
      </c>
      <c r="X26" s="7">
        <f t="shared" si="21"/>
        <v>0</v>
      </c>
      <c r="Y26" s="5"/>
      <c r="Z26" s="5"/>
    </row>
    <row r="27" spans="1:26" x14ac:dyDescent="0.25">
      <c r="A27" s="5" t="s">
        <v>12</v>
      </c>
      <c r="B27" s="7">
        <f>B14/B15</f>
        <v>0</v>
      </c>
      <c r="C27" s="7">
        <f t="shared" ref="C27:V27" si="22">C14/C15</f>
        <v>0</v>
      </c>
      <c r="D27" s="7">
        <f t="shared" si="22"/>
        <v>0</v>
      </c>
      <c r="E27" s="7">
        <f t="shared" si="22"/>
        <v>0</v>
      </c>
      <c r="F27" s="7">
        <f t="shared" si="22"/>
        <v>0</v>
      </c>
      <c r="G27" s="7">
        <f t="shared" si="22"/>
        <v>0</v>
      </c>
      <c r="H27" s="7">
        <f t="shared" si="22"/>
        <v>0</v>
      </c>
      <c r="I27" s="7">
        <f t="shared" si="22"/>
        <v>0</v>
      </c>
      <c r="J27" s="7">
        <f t="shared" si="22"/>
        <v>0</v>
      </c>
      <c r="K27" s="7">
        <f t="shared" si="22"/>
        <v>0</v>
      </c>
      <c r="L27" s="7">
        <f t="shared" si="22"/>
        <v>0</v>
      </c>
      <c r="M27" s="7">
        <f t="shared" si="22"/>
        <v>0</v>
      </c>
      <c r="N27" s="7">
        <f t="shared" si="22"/>
        <v>0</v>
      </c>
      <c r="O27" s="7">
        <f t="shared" si="22"/>
        <v>0</v>
      </c>
      <c r="P27" s="7">
        <f t="shared" si="22"/>
        <v>0</v>
      </c>
      <c r="Q27" s="7">
        <f t="shared" si="22"/>
        <v>0</v>
      </c>
      <c r="R27" s="7">
        <f t="shared" si="22"/>
        <v>4.8086198276196697E-5</v>
      </c>
      <c r="S27" s="7">
        <f t="shared" si="22"/>
        <v>0</v>
      </c>
      <c r="T27" s="7">
        <f t="shared" si="22"/>
        <v>0</v>
      </c>
      <c r="U27" s="7">
        <f t="shared" si="22"/>
        <v>3.5253652875475568E-5</v>
      </c>
      <c r="V27" s="7">
        <f t="shared" si="22"/>
        <v>2.4561754111163151E-5</v>
      </c>
      <c r="W27" s="7">
        <f t="shared" ref="W27:X27" si="23">W14/W15</f>
        <v>1.5749663904807967E-3</v>
      </c>
      <c r="X27" s="7">
        <f t="shared" si="23"/>
        <v>6.8984743420068021E-3</v>
      </c>
      <c r="Y27" s="5"/>
      <c r="Z27" s="5"/>
    </row>
    <row r="28" spans="1:2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/>
      <c r="X28" s="14"/>
      <c r="Y28" s="5"/>
      <c r="Z28" s="5"/>
    </row>
    <row r="29" spans="1:2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/>
      <c r="X29" s="5"/>
      <c r="Y29" s="5"/>
      <c r="Z29" s="5"/>
    </row>
    <row r="30" spans="1:26" x14ac:dyDescent="0.25">
      <c r="A30" s="5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4"/>
      <c r="X30" s="5"/>
      <c r="Y30" s="5"/>
      <c r="Z30" s="5"/>
    </row>
    <row r="31" spans="1:26" ht="21" x14ac:dyDescent="0.35">
      <c r="A31" s="15" t="s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5" spans="1:2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</sheetData>
  <mergeCells count="1">
    <mergeCell ref="A31:L31"/>
  </mergeCells>
  <pageMargins left="0.7" right="0.7" top="0.75" bottom="0.75" header="0.3" footer="0.3"/>
  <pageSetup paperSize="8" scale="2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DBF23CE494594D9B25B7A1E8173936" ma:contentTypeVersion="11" ma:contentTypeDescription="Crée un document." ma:contentTypeScope="" ma:versionID="257eefe9378a517f2265a80057e98670">
  <xsd:schema xmlns:xsd="http://www.w3.org/2001/XMLSchema" xmlns:xs="http://www.w3.org/2001/XMLSchema" xmlns:p="http://schemas.microsoft.com/office/2006/metadata/properties" xmlns:ns3="e7d2a994-f866-4182-b785-4ed335f3dd70" xmlns:ns4="a6734535-61e1-48d2-bd91-ad8d0dfaf0ac" targetNamespace="http://schemas.microsoft.com/office/2006/metadata/properties" ma:root="true" ma:fieldsID="0653dc3460bf80fc8c093d9e75d8f9c4" ns3:_="" ns4:_="">
    <xsd:import namespace="e7d2a994-f866-4182-b785-4ed335f3dd70"/>
    <xsd:import namespace="a6734535-61e1-48d2-bd91-ad8d0dfaf0a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2a994-f866-4182-b785-4ed335f3dd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34535-61e1-48d2-bd91-ad8d0dfaf0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9DCB84-6B7B-42DB-879C-E2AA0A469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2a994-f866-4182-b785-4ed335f3dd70"/>
    <ds:schemaRef ds:uri="a6734535-61e1-48d2-bd91-ad8d0dfaf0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08A589-7589-44E4-B2E9-7CCAAE8B90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3098F1-3D56-459E-ABDC-8B8AD101DD4B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a6734535-61e1-48d2-bd91-ad8d0dfaf0ac"/>
    <ds:schemaRef ds:uri="e7d2a994-f866-4182-b785-4ed335f3dd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Production d'électricité</vt:lpstr>
      <vt:lpstr>'Production d''électricité'!Zone_d_impression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BELFORT AMELIE</dc:creator>
  <cp:lastModifiedBy>Cynthia</cp:lastModifiedBy>
  <dcterms:created xsi:type="dcterms:W3CDTF">2017-12-18T13:43:04Z</dcterms:created>
  <dcterms:modified xsi:type="dcterms:W3CDTF">2019-08-02T22:05:23Z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0x010100C4DBF23CE494594D9B25B7A1E8173936</vt:lpwstr>
  </property>
</Properties>
</file>