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c36c238257dad/OREC/OBS Climat-Energie/Site internet OREC/"/>
    </mc:Choice>
  </mc:AlternateContent>
  <xr:revisionPtr revIDLastSave="38" documentId="9E5A6D71C7331FE9DA6F1DAA79A95930884F2EE4" xr6:coauthVersionLast="25" xr6:coauthVersionMax="25" xr10:uidLastSave="{778F4302-D2AD-4537-AB29-28914C622AFF}"/>
  <bookViews>
    <workbookView xWindow="0" yWindow="0" windowWidth="19200" windowHeight="7637" xr2:uid="{00000000-000D-0000-FFFF-FFFF00000000}"/>
  </bookViews>
  <sheets>
    <sheet name="CES" sheetId="1" r:id="rId1"/>
  </sheets>
  <externalReferences>
    <externalReference r:id="rId2"/>
    <externalReference r:id="rId3"/>
    <externalReference r:id="rId4"/>
  </externalReferences>
  <definedNames>
    <definedName name="autre">[1]TEP!#REF!</definedName>
    <definedName name="brut">'[2]Données (T et tep)'!$C$72</definedName>
    <definedName name="es">'[2]Données (T et tep)'!$C$74</definedName>
    <definedName name="Essence" comment="conversion tonne en tep ">'[3]Conso finale'!#REF!</definedName>
    <definedName name="Fioul" comment="conversion tonne en tep ">'[3]Conso finale'!#REF!</definedName>
    <definedName name="fioullourd">'[2]Données (T et tep)'!#REF!</definedName>
    <definedName name="fod">'[2]Données (T et tep)'!$C$75</definedName>
    <definedName name="geothermie">[1]TEP!$B$70</definedName>
    <definedName name="GMh" comment="convertion tep en MGh">'[3]Conso finale'!#REF!</definedName>
    <definedName name="gpl" comment="convension tonne en tep ">'[3]Conso finale'!#REF!</definedName>
    <definedName name="gtep">'[2]Données (T et tep)'!$C$73</definedName>
    <definedName name="houile">'[2]Données (T et tep)'!$C$71</definedName>
    <definedName name="houille" comment="convertion tep houille depuis tonne">'[3]Conso finale'!#REF!</definedName>
    <definedName name="ktep">CES!$K$3</definedName>
    <definedName name="MWHEVITE">CES!$J$3</definedName>
    <definedName name="variation13">'[2]CONSOMMATION PAR COMMUNE'!$H$37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L9" i="1"/>
  <c r="L10" i="1"/>
  <c r="L11" i="1"/>
  <c r="L12" i="1"/>
  <c r="L13" i="1"/>
  <c r="L14" i="1"/>
  <c r="L15" i="1"/>
  <c r="L16" i="1"/>
  <c r="L17" i="1"/>
  <c r="D18" i="1"/>
  <c r="L18" i="1"/>
  <c r="D19" i="1"/>
  <c r="L19" i="1"/>
  <c r="D20" i="1"/>
  <c r="L20" i="1"/>
  <c r="L21" i="1"/>
  <c r="D22" i="1"/>
  <c r="L22" i="1"/>
  <c r="L8" i="1"/>
  <c r="J5" i="1"/>
  <c r="E8" i="1"/>
  <c r="J8" i="1"/>
  <c r="K8" i="1"/>
  <c r="E9" i="1"/>
  <c r="J9" i="1"/>
  <c r="K9" i="1"/>
  <c r="E10" i="1"/>
  <c r="J10" i="1"/>
  <c r="K10" i="1"/>
  <c r="E11" i="1"/>
  <c r="J11" i="1"/>
  <c r="K11" i="1"/>
  <c r="E12" i="1"/>
  <c r="J12" i="1"/>
  <c r="K12" i="1"/>
  <c r="E13" i="1"/>
  <c r="J13" i="1"/>
  <c r="K13" i="1"/>
  <c r="E14" i="1"/>
  <c r="J14" i="1"/>
  <c r="K14" i="1"/>
  <c r="E15" i="1"/>
  <c r="J15" i="1"/>
  <c r="K15" i="1"/>
  <c r="E16" i="1"/>
  <c r="J16" i="1"/>
  <c r="K16" i="1"/>
  <c r="E17" i="1"/>
  <c r="J17" i="1"/>
  <c r="K17" i="1"/>
  <c r="E18" i="1"/>
  <c r="J18" i="1"/>
  <c r="K18" i="1"/>
  <c r="E19" i="1"/>
  <c r="J19" i="1"/>
  <c r="K19" i="1"/>
  <c r="E20" i="1"/>
  <c r="J20" i="1"/>
  <c r="K20" i="1"/>
  <c r="E21" i="1"/>
  <c r="J21" i="1"/>
  <c r="K21" i="1"/>
  <c r="E22" i="1"/>
  <c r="J22" i="1"/>
  <c r="K22" i="1"/>
  <c r="D23" i="1"/>
  <c r="E23" i="1"/>
  <c r="J23" i="1"/>
  <c r="K23" i="1"/>
  <c r="L23" i="1"/>
  <c r="D24" i="1"/>
  <c r="E24" i="1"/>
  <c r="J24" i="1"/>
  <c r="K24" i="1"/>
  <c r="L24" i="1"/>
  <c r="D25" i="1"/>
  <c r="E25" i="1"/>
  <c r="J25" i="1"/>
  <c r="K25" i="1"/>
  <c r="L25" i="1"/>
  <c r="E26" i="1"/>
  <c r="H26" i="1"/>
  <c r="J26" i="1"/>
  <c r="K26" i="1"/>
  <c r="L26" i="1"/>
  <c r="D27" i="1"/>
  <c r="E27" i="1"/>
  <c r="H27" i="1"/>
  <c r="J27" i="1"/>
  <c r="K27" i="1"/>
  <c r="L27" i="1"/>
  <c r="D28" i="1"/>
  <c r="E28" i="1"/>
  <c r="H28" i="1"/>
  <c r="J28" i="1"/>
  <c r="K28" i="1"/>
  <c r="L28" i="1"/>
  <c r="D29" i="1"/>
  <c r="E29" i="1"/>
  <c r="H29" i="1"/>
  <c r="J29" i="1"/>
  <c r="K29" i="1"/>
  <c r="L29" i="1"/>
  <c r="E30" i="1"/>
  <c r="J30" i="1"/>
  <c r="K30" i="1"/>
  <c r="L30" i="1"/>
  <c r="E31" i="1"/>
  <c r="J31" i="1"/>
  <c r="K31" i="1"/>
  <c r="L31" i="1"/>
  <c r="E32" i="1"/>
  <c r="J32" i="1"/>
  <c r="K32" i="1"/>
  <c r="L32" i="1"/>
  <c r="E33" i="1"/>
  <c r="J33" i="1"/>
  <c r="K33" i="1"/>
  <c r="L33" i="1"/>
  <c r="E34" i="1"/>
  <c r="J34" i="1"/>
  <c r="K34" i="1"/>
  <c r="L34" i="1"/>
  <c r="E35" i="1"/>
  <c r="J35" i="1"/>
  <c r="K35" i="1"/>
  <c r="L35" i="1"/>
  <c r="E36" i="1"/>
  <c r="J36" i="1"/>
  <c r="K36" i="1"/>
  <c r="L36" i="1"/>
  <c r="E37" i="1"/>
  <c r="J37" i="1"/>
  <c r="K37" i="1"/>
  <c r="L37" i="1"/>
  <c r="E38" i="1"/>
  <c r="J38" i="1"/>
  <c r="K38" i="1"/>
  <c r="L38" i="1"/>
  <c r="B39" i="1"/>
  <c r="C39" i="1"/>
  <c r="D39" i="1"/>
  <c r="F39" i="1"/>
  <c r="G39" i="1"/>
  <c r="H39" i="1"/>
  <c r="I39" i="1"/>
  <c r="J39" i="1"/>
  <c r="K39" i="1"/>
</calcChain>
</file>

<file path=xl/sharedStrings.xml><?xml version="1.0" encoding="utf-8"?>
<sst xmlns="http://schemas.openxmlformats.org/spreadsheetml/2006/main" count="33" uniqueCount="18">
  <si>
    <t xml:space="preserve">TOTAL </t>
  </si>
  <si>
    <t>NC</t>
  </si>
  <si>
    <t>nc</t>
  </si>
  <si>
    <t>Evolution interannuelle %</t>
  </si>
  <si>
    <t xml:space="preserve">tep  évité </t>
  </si>
  <si>
    <t>MWh évité cumulé</t>
  </si>
  <si>
    <t>Total capacité installée (litre)</t>
  </si>
  <si>
    <t>Surface de capteurs posés en m²</t>
  </si>
  <si>
    <t>Collectif (m²)</t>
  </si>
  <si>
    <t>Individuel (m²)</t>
  </si>
  <si>
    <t>Cumul CES INSTALES</t>
  </si>
  <si>
    <t>CES INSTALES</t>
  </si>
  <si>
    <t>Abonnement</t>
  </si>
  <si>
    <t>Vente directe</t>
  </si>
  <si>
    <t xml:space="preserve">CHALEUR : CHAUFFE EAU SOLAIRE </t>
  </si>
  <si>
    <t xml:space="preserve">Suivi des installations CES aidées </t>
  </si>
  <si>
    <t xml:space="preserve">Source : ADEME, EDF SEI </t>
  </si>
  <si>
    <t>Base de données OREC : derniere mise à jour 29/12/2017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</si>
</sst>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b/>
      <sz val="18"/>
      <color theme="1"/>
      <name val="Calibri Light"/>
      <family val="2"/>
    </font>
    <font>
      <b/>
      <sz val="16"/>
      <color theme="1"/>
      <name val="Calibri Light"/>
      <family val="2"/>
    </font>
    <font>
      <sz val="12"/>
      <color theme="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" applyFont="1"/>
    <xf numFmtId="0" fontId="3" fillId="4" borderId="0" xfId="2" applyFont="1" applyFill="1" applyAlignment="1">
      <alignment horizontal="center"/>
    </xf>
    <xf numFmtId="0" fontId="7" fillId="5" borderId="0" xfId="2" applyFont="1" applyFill="1" applyAlignment="1">
      <alignment horizontal="center"/>
    </xf>
    <xf numFmtId="0" fontId="4" fillId="0" borderId="0" xfId="2" applyFont="1"/>
    <xf numFmtId="0" fontId="8" fillId="0" borderId="0" xfId="2" applyFont="1"/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/>
    </xf>
    <xf numFmtId="164" fontId="3" fillId="0" borderId="0" xfId="3" applyNumberFormat="1" applyFont="1" applyBorder="1" applyAlignment="1">
      <alignment horizontal="center" vertical="center"/>
    </xf>
    <xf numFmtId="9" fontId="3" fillId="0" borderId="0" xfId="1" applyFont="1" applyBorder="1"/>
    <xf numFmtId="0" fontId="3" fillId="0" borderId="0" xfId="2" applyFont="1" applyBorder="1" applyAlignment="1">
      <alignment horizontal="right" vertical="center"/>
    </xf>
    <xf numFmtId="3" fontId="3" fillId="2" borderId="0" xfId="2" applyNumberFormat="1" applyFont="1" applyFill="1" applyBorder="1" applyAlignment="1">
      <alignment horizontal="center" vertical="center" wrapText="1"/>
    </xf>
    <xf numFmtId="164" fontId="3" fillId="0" borderId="0" xfId="3" applyNumberFormat="1" applyFont="1" applyBorder="1"/>
    <xf numFmtId="164" fontId="3" fillId="0" borderId="0" xfId="3" applyNumberFormat="1" applyFont="1" applyBorder="1" applyAlignment="1">
      <alignment horizontal="right" vertical="center"/>
    </xf>
    <xf numFmtId="164" fontId="3" fillId="2" borderId="0" xfId="3" applyNumberFormat="1" applyFont="1" applyFill="1" applyBorder="1" applyAlignment="1">
      <alignment horizontal="center" vertical="center"/>
    </xf>
    <xf numFmtId="164" fontId="4" fillId="2" borderId="0" xfId="3" applyNumberFormat="1" applyFont="1" applyFill="1" applyBorder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0" fontId="4" fillId="3" borderId="0" xfId="2" applyFont="1" applyFill="1" applyBorder="1"/>
    <xf numFmtId="164" fontId="4" fillId="3" borderId="0" xfId="3" applyNumberFormat="1" applyFont="1" applyFill="1" applyBorder="1"/>
    <xf numFmtId="9" fontId="4" fillId="0" borderId="0" xfId="1" applyFont="1" applyBorder="1"/>
    <xf numFmtId="0" fontId="6" fillId="0" borderId="0" xfId="2" applyFont="1" applyBorder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3" fillId="3" borderId="0" xfId="3" applyNumberFormat="1" applyFont="1" applyFill="1" applyBorder="1" applyAlignment="1">
      <alignment horizontal="right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0" fontId="9" fillId="0" borderId="0" xfId="2" applyFont="1"/>
  </cellXfs>
  <cellStyles count="4">
    <cellStyle name="Milliers 2" xfId="3" xr:uid="{00000000-0005-0000-0000-000000000000}"/>
    <cellStyle name="Normal" xfId="0" builtinId="0"/>
    <cellStyle name="Normal 3" xfId="2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1c36c238257dad/OREC/OBS%20Climat-Energie/Bases%20de%20donn&#233;es/Energie/Donn&#233;es%20trait&#233;es/2016/Consommation%20d'&#233;nergie%20prima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d1c36c238257dad/OREC/OBS%20Climat-Energie/Bases%20de%20donn&#233;es/Energie/Donn&#233;es%20trait&#233;es/2016/Consommation%20&#233;nergie%20ORE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P"/>
      <sheetName val="GWH"/>
    </sheetNames>
    <sheetDataSet>
      <sheetData sheetId="0">
        <row r="70">
          <cell r="B70">
            <v>808.81537891560993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(GWh) "/>
      <sheetName val="Données (T et tep)"/>
      <sheetName val="Convertion tonne et litre"/>
      <sheetName val="CARBURANT "/>
      <sheetName val="CONSOMMATION PAR COMMUNE"/>
      <sheetName val="précarité energétique "/>
    </sheetNames>
    <sheetDataSet>
      <sheetData sheetId="0"/>
      <sheetData sheetId="1">
        <row r="71">
          <cell r="C71">
            <v>0.61899999999999999</v>
          </cell>
        </row>
        <row r="72">
          <cell r="C72">
            <v>1</v>
          </cell>
        </row>
        <row r="73">
          <cell r="C73">
            <v>1.095</v>
          </cell>
        </row>
        <row r="74">
          <cell r="C74">
            <v>1.0780000000000001</v>
          </cell>
        </row>
        <row r="75">
          <cell r="C75">
            <v>0.95199999999999996</v>
          </cell>
        </row>
      </sheetData>
      <sheetData sheetId="2"/>
      <sheetData sheetId="3"/>
      <sheetData sheetId="4">
        <row r="37">
          <cell r="H37">
            <v>1505509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final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2" zoomScale="70" zoomScaleNormal="70" workbookViewId="0">
      <selection activeCell="A42" sqref="A42:D42"/>
    </sheetView>
  </sheetViews>
  <sheetFormatPr baseColWidth="10" defaultColWidth="11.53515625" defaultRowHeight="15.9" x14ac:dyDescent="0.45"/>
  <cols>
    <col min="1" max="1" width="11.53515625" style="1"/>
    <col min="2" max="2" width="14.15234375" style="1" customWidth="1"/>
    <col min="3" max="3" width="12.921875" style="1" customWidth="1"/>
    <col min="4" max="4" width="23.53515625" style="1" customWidth="1"/>
    <col min="5" max="5" width="25.921875" style="1" customWidth="1"/>
    <col min="6" max="6" width="22.3828125" style="1" customWidth="1"/>
    <col min="7" max="7" width="12.3828125" style="1" customWidth="1"/>
    <col min="8" max="8" width="12.921875" style="1" customWidth="1"/>
    <col min="9" max="9" width="15.61328125" style="1" customWidth="1"/>
    <col min="10" max="10" width="12.921875" style="1" customWidth="1"/>
    <col min="11" max="11" width="12.3828125" style="1" customWidth="1"/>
    <col min="12" max="12" width="13.61328125" style="1" customWidth="1"/>
    <col min="13" max="16384" width="11.53515625" style="1"/>
  </cols>
  <sheetData>
    <row r="1" spans="1:12" ht="23.15" x14ac:dyDescent="0.6">
      <c r="A1" s="3" t="s">
        <v>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0.6" x14ac:dyDescent="0.55000000000000004">
      <c r="A2" s="2" t="s">
        <v>15</v>
      </c>
      <c r="B2" s="2"/>
      <c r="C2" s="2"/>
      <c r="D2" s="5" t="s">
        <v>16</v>
      </c>
    </row>
    <row r="3" spans="1:12" x14ac:dyDescent="0.45">
      <c r="J3" s="34">
        <v>1.35</v>
      </c>
      <c r="K3" s="34">
        <v>8.5999999999999993E-2</v>
      </c>
    </row>
    <row r="4" spans="1:12" ht="47.6" x14ac:dyDescent="0.45">
      <c r="A4" s="6"/>
      <c r="B4" s="6" t="s">
        <v>13</v>
      </c>
      <c r="C4" s="6" t="s">
        <v>12</v>
      </c>
      <c r="D4" s="31" t="s">
        <v>11</v>
      </c>
      <c r="E4" s="28" t="s">
        <v>10</v>
      </c>
      <c r="F4" s="8" t="s">
        <v>9</v>
      </c>
      <c r="G4" s="8" t="s">
        <v>8</v>
      </c>
      <c r="H4" s="9" t="s">
        <v>7</v>
      </c>
      <c r="I4" s="10" t="s">
        <v>6</v>
      </c>
      <c r="J4" s="11" t="s">
        <v>5</v>
      </c>
      <c r="K4" s="12" t="s">
        <v>4</v>
      </c>
      <c r="L4" s="13" t="s">
        <v>3</v>
      </c>
    </row>
    <row r="5" spans="1:12" x14ac:dyDescent="0.45">
      <c r="A5" s="6">
        <v>1983</v>
      </c>
      <c r="B5" s="6"/>
      <c r="C5" s="6"/>
      <c r="D5" s="32">
        <v>1000</v>
      </c>
      <c r="E5" s="28"/>
      <c r="F5" s="8"/>
      <c r="G5" s="8"/>
      <c r="H5" s="9"/>
      <c r="I5" s="10"/>
      <c r="J5" s="14">
        <f>D5*MWHEVITE</f>
        <v>1350</v>
      </c>
      <c r="K5" s="15"/>
      <c r="L5" s="13"/>
    </row>
    <row r="6" spans="1:12" x14ac:dyDescent="0.45">
      <c r="A6" s="6">
        <v>1984</v>
      </c>
      <c r="B6" s="6"/>
      <c r="C6" s="6"/>
      <c r="D6" s="32"/>
      <c r="E6" s="28"/>
      <c r="F6" s="8"/>
      <c r="G6" s="8"/>
      <c r="H6" s="9"/>
      <c r="I6" s="10"/>
      <c r="J6" s="14"/>
      <c r="K6" s="15"/>
      <c r="L6" s="13"/>
    </row>
    <row r="7" spans="1:12" x14ac:dyDescent="0.45">
      <c r="A7" s="6">
        <v>1985</v>
      </c>
      <c r="B7" s="6"/>
      <c r="C7" s="6"/>
      <c r="D7" s="32"/>
      <c r="E7" s="28"/>
      <c r="F7" s="8"/>
      <c r="G7" s="8"/>
      <c r="H7" s="9"/>
      <c r="I7" s="10"/>
      <c r="J7" s="14"/>
      <c r="K7" s="15"/>
      <c r="L7" s="13"/>
    </row>
    <row r="8" spans="1:12" x14ac:dyDescent="0.45">
      <c r="A8" s="6">
        <v>1986</v>
      </c>
      <c r="B8" s="6"/>
      <c r="C8" s="6"/>
      <c r="D8" s="31">
        <v>600</v>
      </c>
      <c r="E8" s="28">
        <f>D8+D5</f>
        <v>1600</v>
      </c>
      <c r="F8" s="8"/>
      <c r="G8" s="8"/>
      <c r="H8" s="9"/>
      <c r="I8" s="10"/>
      <c r="J8" s="16">
        <f t="shared" ref="J8:J38" si="0">E8*MWHEVITE</f>
        <v>2160</v>
      </c>
      <c r="K8" s="15">
        <f t="shared" ref="K8:K38" si="1">J8*ktep</f>
        <v>185.76</v>
      </c>
      <c r="L8" s="17" t="e">
        <f t="shared" ref="L8:L22" si="2">(D8-D7)/D7</f>
        <v>#DIV/0!</v>
      </c>
    </row>
    <row r="9" spans="1:12" x14ac:dyDescent="0.45">
      <c r="A9" s="6">
        <v>1987</v>
      </c>
      <c r="B9" s="6"/>
      <c r="C9" s="6"/>
      <c r="D9" s="31">
        <v>427</v>
      </c>
      <c r="E9" s="28">
        <f t="shared" ref="E9:E21" si="3">D9+E8</f>
        <v>2027</v>
      </c>
      <c r="F9" s="8"/>
      <c r="G9" s="8"/>
      <c r="H9" s="9"/>
      <c r="I9" s="10"/>
      <c r="J9" s="16">
        <f t="shared" si="0"/>
        <v>2736.4500000000003</v>
      </c>
      <c r="K9" s="15">
        <f t="shared" si="1"/>
        <v>235.3347</v>
      </c>
      <c r="L9" s="17">
        <f t="shared" si="2"/>
        <v>-0.28833333333333333</v>
      </c>
    </row>
    <row r="10" spans="1:12" x14ac:dyDescent="0.45">
      <c r="A10" s="6">
        <v>1988</v>
      </c>
      <c r="B10" s="6"/>
      <c r="C10" s="6"/>
      <c r="D10" s="31">
        <v>689</v>
      </c>
      <c r="E10" s="28">
        <f t="shared" si="3"/>
        <v>2716</v>
      </c>
      <c r="F10" s="8"/>
      <c r="G10" s="8"/>
      <c r="H10" s="9"/>
      <c r="I10" s="10"/>
      <c r="J10" s="16">
        <f t="shared" si="0"/>
        <v>3666.6000000000004</v>
      </c>
      <c r="K10" s="15">
        <f t="shared" si="1"/>
        <v>315.32760000000002</v>
      </c>
      <c r="L10" s="17">
        <f t="shared" si="2"/>
        <v>0.61358313817330212</v>
      </c>
    </row>
    <row r="11" spans="1:12" x14ac:dyDescent="0.45">
      <c r="A11" s="6">
        <v>1989</v>
      </c>
      <c r="B11" s="6"/>
      <c r="C11" s="6"/>
      <c r="D11" s="31">
        <v>1130</v>
      </c>
      <c r="E11" s="28">
        <f t="shared" si="3"/>
        <v>3846</v>
      </c>
      <c r="F11" s="8"/>
      <c r="G11" s="8"/>
      <c r="H11" s="9"/>
      <c r="I11" s="10"/>
      <c r="J11" s="16">
        <f t="shared" si="0"/>
        <v>5192.1000000000004</v>
      </c>
      <c r="K11" s="15">
        <f t="shared" si="1"/>
        <v>446.5206</v>
      </c>
      <c r="L11" s="17">
        <f t="shared" si="2"/>
        <v>0.64005805515239478</v>
      </c>
    </row>
    <row r="12" spans="1:12" x14ac:dyDescent="0.45">
      <c r="A12" s="6">
        <v>1990</v>
      </c>
      <c r="B12" s="6"/>
      <c r="C12" s="6"/>
      <c r="D12" s="31">
        <v>723</v>
      </c>
      <c r="E12" s="28">
        <f t="shared" si="3"/>
        <v>4569</v>
      </c>
      <c r="F12" s="8"/>
      <c r="G12" s="8"/>
      <c r="H12" s="9"/>
      <c r="I12" s="10"/>
      <c r="J12" s="16">
        <f t="shared" si="0"/>
        <v>6168.1500000000005</v>
      </c>
      <c r="K12" s="15">
        <f t="shared" si="1"/>
        <v>530.46090000000004</v>
      </c>
      <c r="L12" s="17">
        <f t="shared" si="2"/>
        <v>-0.36017699115044249</v>
      </c>
    </row>
    <row r="13" spans="1:12" x14ac:dyDescent="0.45">
      <c r="A13" s="6">
        <v>1991</v>
      </c>
      <c r="B13" s="6"/>
      <c r="C13" s="6"/>
      <c r="D13" s="31">
        <v>804</v>
      </c>
      <c r="E13" s="28">
        <f t="shared" si="3"/>
        <v>5373</v>
      </c>
      <c r="F13" s="8"/>
      <c r="G13" s="8"/>
      <c r="H13" s="9"/>
      <c r="I13" s="10"/>
      <c r="J13" s="16">
        <f t="shared" si="0"/>
        <v>7253.55</v>
      </c>
      <c r="K13" s="15">
        <f t="shared" si="1"/>
        <v>623.80529999999999</v>
      </c>
      <c r="L13" s="17">
        <f t="shared" si="2"/>
        <v>0.11203319502074689</v>
      </c>
    </row>
    <row r="14" spans="1:12" x14ac:dyDescent="0.45">
      <c r="A14" s="6">
        <v>1992</v>
      </c>
      <c r="B14" s="6"/>
      <c r="C14" s="6"/>
      <c r="D14" s="31">
        <v>667</v>
      </c>
      <c r="E14" s="28">
        <f t="shared" si="3"/>
        <v>6040</v>
      </c>
      <c r="F14" s="8"/>
      <c r="G14" s="8"/>
      <c r="H14" s="9"/>
      <c r="I14" s="10"/>
      <c r="J14" s="16">
        <f t="shared" si="0"/>
        <v>8154.0000000000009</v>
      </c>
      <c r="K14" s="15">
        <f t="shared" si="1"/>
        <v>701.24400000000003</v>
      </c>
      <c r="L14" s="17">
        <f t="shared" si="2"/>
        <v>-0.17039800995024876</v>
      </c>
    </row>
    <row r="15" spans="1:12" x14ac:dyDescent="0.45">
      <c r="A15" s="6">
        <v>1993</v>
      </c>
      <c r="B15" s="6"/>
      <c r="C15" s="6"/>
      <c r="D15" s="31">
        <v>1118</v>
      </c>
      <c r="E15" s="28">
        <f t="shared" si="3"/>
        <v>7158</v>
      </c>
      <c r="F15" s="8"/>
      <c r="G15" s="8"/>
      <c r="H15" s="9"/>
      <c r="I15" s="10"/>
      <c r="J15" s="16">
        <f t="shared" si="0"/>
        <v>9663.3000000000011</v>
      </c>
      <c r="K15" s="15">
        <f t="shared" si="1"/>
        <v>831.04380000000003</v>
      </c>
      <c r="L15" s="17">
        <f t="shared" si="2"/>
        <v>0.67616191904047973</v>
      </c>
    </row>
    <row r="16" spans="1:12" x14ac:dyDescent="0.45">
      <c r="A16" s="6">
        <v>1994</v>
      </c>
      <c r="B16" s="6"/>
      <c r="C16" s="6"/>
      <c r="D16" s="31">
        <v>885</v>
      </c>
      <c r="E16" s="28">
        <f t="shared" si="3"/>
        <v>8043</v>
      </c>
      <c r="F16" s="8"/>
      <c r="G16" s="8"/>
      <c r="H16" s="9"/>
      <c r="I16" s="10"/>
      <c r="J16" s="16">
        <f t="shared" si="0"/>
        <v>10858.050000000001</v>
      </c>
      <c r="K16" s="15">
        <f t="shared" si="1"/>
        <v>933.79230000000007</v>
      </c>
      <c r="L16" s="17">
        <f t="shared" si="2"/>
        <v>-0.20840787119856888</v>
      </c>
    </row>
    <row r="17" spans="1:12" x14ac:dyDescent="0.45">
      <c r="A17" s="6">
        <v>1995</v>
      </c>
      <c r="B17" s="6"/>
      <c r="C17" s="6"/>
      <c r="D17" s="33">
        <v>599</v>
      </c>
      <c r="E17" s="28">
        <f t="shared" si="3"/>
        <v>8642</v>
      </c>
      <c r="F17" s="8"/>
      <c r="G17" s="8"/>
      <c r="H17" s="9"/>
      <c r="I17" s="10"/>
      <c r="J17" s="16">
        <f t="shared" si="0"/>
        <v>11666.7</v>
      </c>
      <c r="K17" s="15">
        <f t="shared" si="1"/>
        <v>1003.3362</v>
      </c>
      <c r="L17" s="17">
        <f t="shared" si="2"/>
        <v>-0.32316384180790958</v>
      </c>
    </row>
    <row r="18" spans="1:12" x14ac:dyDescent="0.45">
      <c r="A18" s="6">
        <v>1996</v>
      </c>
      <c r="B18" s="18">
        <v>335</v>
      </c>
      <c r="C18" s="18">
        <v>829</v>
      </c>
      <c r="D18" s="33">
        <f t="shared" ref="D18:D25" si="4">SUM(B18:C18)</f>
        <v>1164</v>
      </c>
      <c r="E18" s="28">
        <f t="shared" si="3"/>
        <v>9806</v>
      </c>
      <c r="F18" s="8"/>
      <c r="G18" s="8"/>
      <c r="H18" s="9"/>
      <c r="I18" s="10"/>
      <c r="J18" s="16">
        <f t="shared" si="0"/>
        <v>13238.1</v>
      </c>
      <c r="K18" s="15">
        <f t="shared" si="1"/>
        <v>1138.4766</v>
      </c>
      <c r="L18" s="17">
        <f t="shared" si="2"/>
        <v>0.94323873121869783</v>
      </c>
    </row>
    <row r="19" spans="1:12" x14ac:dyDescent="0.45">
      <c r="A19" s="6">
        <v>1997</v>
      </c>
      <c r="B19" s="18">
        <v>93</v>
      </c>
      <c r="C19" s="18">
        <v>1070</v>
      </c>
      <c r="D19" s="33">
        <f t="shared" si="4"/>
        <v>1163</v>
      </c>
      <c r="E19" s="28">
        <f t="shared" si="3"/>
        <v>10969</v>
      </c>
      <c r="F19" s="8"/>
      <c r="G19" s="8"/>
      <c r="H19" s="9"/>
      <c r="I19" s="10"/>
      <c r="J19" s="16">
        <f t="shared" si="0"/>
        <v>14808.150000000001</v>
      </c>
      <c r="K19" s="15">
        <f t="shared" si="1"/>
        <v>1273.5009</v>
      </c>
      <c r="L19" s="17">
        <f t="shared" si="2"/>
        <v>-8.5910652920962198E-4</v>
      </c>
    </row>
    <row r="20" spans="1:12" x14ac:dyDescent="0.45">
      <c r="A20" s="12">
        <v>1998</v>
      </c>
      <c r="B20" s="18">
        <v>315</v>
      </c>
      <c r="C20" s="18">
        <v>622</v>
      </c>
      <c r="D20" s="33">
        <f t="shared" si="4"/>
        <v>937</v>
      </c>
      <c r="E20" s="28">
        <f t="shared" si="3"/>
        <v>11906</v>
      </c>
      <c r="F20" s="8"/>
      <c r="G20" s="8"/>
      <c r="H20" s="10"/>
      <c r="I20" s="10"/>
      <c r="J20" s="16">
        <f t="shared" si="0"/>
        <v>16073.1</v>
      </c>
      <c r="K20" s="15">
        <f t="shared" si="1"/>
        <v>1382.2865999999999</v>
      </c>
      <c r="L20" s="17">
        <f t="shared" si="2"/>
        <v>-0.19432502149613071</v>
      </c>
    </row>
    <row r="21" spans="1:12" x14ac:dyDescent="0.45">
      <c r="A21" s="6">
        <v>1999</v>
      </c>
      <c r="B21" s="18">
        <v>277</v>
      </c>
      <c r="C21" s="18">
        <v>897</v>
      </c>
      <c r="D21" s="33">
        <f>SUM(B21:C21)</f>
        <v>1174</v>
      </c>
      <c r="E21" s="28">
        <f t="shared" si="3"/>
        <v>13080</v>
      </c>
      <c r="F21" s="8"/>
      <c r="G21" s="8"/>
      <c r="H21" s="10">
        <v>3440</v>
      </c>
      <c r="I21" s="19">
        <v>299410</v>
      </c>
      <c r="J21" s="16">
        <f t="shared" si="0"/>
        <v>17658</v>
      </c>
      <c r="K21" s="15">
        <f t="shared" si="1"/>
        <v>1518.588</v>
      </c>
      <c r="L21" s="17">
        <f t="shared" si="2"/>
        <v>0.25293489861259338</v>
      </c>
    </row>
    <row r="22" spans="1:12" x14ac:dyDescent="0.45">
      <c r="A22" s="7">
        <v>2000</v>
      </c>
      <c r="B22" s="18">
        <v>300</v>
      </c>
      <c r="C22" s="18">
        <v>1500</v>
      </c>
      <c r="D22" s="33">
        <f t="shared" si="4"/>
        <v>1800</v>
      </c>
      <c r="E22" s="29">
        <f>D22+E21-D5</f>
        <v>13880</v>
      </c>
      <c r="F22" s="8"/>
      <c r="G22" s="8"/>
      <c r="H22" s="8" t="s">
        <v>1</v>
      </c>
      <c r="I22" s="8" t="s">
        <v>1</v>
      </c>
      <c r="J22" s="16">
        <f t="shared" si="0"/>
        <v>18738</v>
      </c>
      <c r="K22" s="20">
        <f t="shared" si="1"/>
        <v>1611.4679999999998</v>
      </c>
      <c r="L22" s="17">
        <f t="shared" si="2"/>
        <v>0.53321976149914818</v>
      </c>
    </row>
    <row r="23" spans="1:12" x14ac:dyDescent="0.45">
      <c r="A23" s="7">
        <v>2001</v>
      </c>
      <c r="B23" s="21">
        <v>400</v>
      </c>
      <c r="C23" s="21">
        <v>2050</v>
      </c>
      <c r="D23" s="33">
        <f t="shared" si="4"/>
        <v>2450</v>
      </c>
      <c r="E23" s="29">
        <f t="shared" ref="E23:E38" si="5">D23+E22-D8</f>
        <v>15730</v>
      </c>
      <c r="F23" s="22"/>
      <c r="G23" s="22"/>
      <c r="H23" s="8" t="s">
        <v>1</v>
      </c>
      <c r="I23" s="8" t="s">
        <v>1</v>
      </c>
      <c r="J23" s="16">
        <f t="shared" si="0"/>
        <v>21235.5</v>
      </c>
      <c r="K23" s="20">
        <f t="shared" si="1"/>
        <v>1826.2529999999999</v>
      </c>
      <c r="L23" s="17">
        <f t="shared" ref="L23:L38" si="6">(D23-D22)/D22</f>
        <v>0.3611111111111111</v>
      </c>
    </row>
    <row r="24" spans="1:12" x14ac:dyDescent="0.45">
      <c r="A24" s="7">
        <v>2002</v>
      </c>
      <c r="B24" s="16">
        <v>425</v>
      </c>
      <c r="C24" s="21">
        <v>1700</v>
      </c>
      <c r="D24" s="33">
        <f t="shared" si="4"/>
        <v>2125</v>
      </c>
      <c r="E24" s="29">
        <f t="shared" si="5"/>
        <v>17428</v>
      </c>
      <c r="F24" s="22"/>
      <c r="G24" s="22"/>
      <c r="H24" s="8" t="s">
        <v>1</v>
      </c>
      <c r="I24" s="8" t="s">
        <v>1</v>
      </c>
      <c r="J24" s="16">
        <f t="shared" si="0"/>
        <v>23527.800000000003</v>
      </c>
      <c r="K24" s="20">
        <f t="shared" si="1"/>
        <v>2023.3908000000001</v>
      </c>
      <c r="L24" s="17">
        <f t="shared" si="6"/>
        <v>-0.1326530612244898</v>
      </c>
    </row>
    <row r="25" spans="1:12" x14ac:dyDescent="0.45">
      <c r="A25" s="7">
        <v>2003</v>
      </c>
      <c r="B25" s="21">
        <v>150</v>
      </c>
      <c r="C25" s="21">
        <v>2450</v>
      </c>
      <c r="D25" s="33">
        <f t="shared" si="4"/>
        <v>2600</v>
      </c>
      <c r="E25" s="29">
        <f t="shared" si="5"/>
        <v>19339</v>
      </c>
      <c r="F25" s="22"/>
      <c r="G25" s="22"/>
      <c r="H25" s="8" t="s">
        <v>1</v>
      </c>
      <c r="I25" s="8" t="s">
        <v>1</v>
      </c>
      <c r="J25" s="16">
        <f t="shared" si="0"/>
        <v>26107.65</v>
      </c>
      <c r="K25" s="20">
        <f t="shared" si="1"/>
        <v>2245.2579000000001</v>
      </c>
      <c r="L25" s="17">
        <f t="shared" si="6"/>
        <v>0.22352941176470589</v>
      </c>
    </row>
    <row r="26" spans="1:12" x14ac:dyDescent="0.45">
      <c r="A26" s="7">
        <v>2004</v>
      </c>
      <c r="B26" s="21">
        <v>150</v>
      </c>
      <c r="C26" s="21">
        <v>2450</v>
      </c>
      <c r="D26" s="33">
        <v>2600</v>
      </c>
      <c r="E26" s="29">
        <f t="shared" si="5"/>
        <v>20809</v>
      </c>
      <c r="F26" s="22">
        <v>4924.54</v>
      </c>
      <c r="G26" s="22">
        <v>186.35999999999999</v>
      </c>
      <c r="H26" s="22">
        <f>SUM(F26:G26)</f>
        <v>5110.8999999999996</v>
      </c>
      <c r="I26" s="22">
        <v>513836</v>
      </c>
      <c r="J26" s="16">
        <f t="shared" si="0"/>
        <v>28092.15</v>
      </c>
      <c r="K26" s="20">
        <f t="shared" si="1"/>
        <v>2415.9249</v>
      </c>
      <c r="L26" s="17">
        <f t="shared" si="6"/>
        <v>0</v>
      </c>
    </row>
    <row r="27" spans="1:12" x14ac:dyDescent="0.45">
      <c r="A27" s="7">
        <v>2005</v>
      </c>
      <c r="B27" s="21">
        <v>505</v>
      </c>
      <c r="C27" s="21">
        <v>1550</v>
      </c>
      <c r="D27" s="33">
        <f>SUM(B27:C27)</f>
        <v>2055</v>
      </c>
      <c r="E27" s="29">
        <f t="shared" si="5"/>
        <v>22141</v>
      </c>
      <c r="F27" s="22">
        <v>4497.2000000000007</v>
      </c>
      <c r="G27" s="22">
        <v>193.51999999999998</v>
      </c>
      <c r="H27" s="22">
        <f>SUM(F27:G27)</f>
        <v>4690.7200000000012</v>
      </c>
      <c r="I27" s="22">
        <v>457562</v>
      </c>
      <c r="J27" s="16">
        <f t="shared" si="0"/>
        <v>29890.350000000002</v>
      </c>
      <c r="K27" s="20">
        <f t="shared" si="1"/>
        <v>2570.5700999999999</v>
      </c>
      <c r="L27" s="17">
        <f t="shared" si="6"/>
        <v>-0.20961538461538462</v>
      </c>
    </row>
    <row r="28" spans="1:12" x14ac:dyDescent="0.45">
      <c r="A28" s="7">
        <v>2006</v>
      </c>
      <c r="B28" s="21">
        <v>505</v>
      </c>
      <c r="C28" s="21">
        <v>1800</v>
      </c>
      <c r="D28" s="33">
        <f>SUM(B28:C28)</f>
        <v>2305</v>
      </c>
      <c r="E28" s="29">
        <f t="shared" si="5"/>
        <v>23642</v>
      </c>
      <c r="F28" s="22">
        <v>4528.7</v>
      </c>
      <c r="G28" s="22">
        <v>52.6</v>
      </c>
      <c r="H28" s="22">
        <f>SUM(F28:G28)</f>
        <v>4581.3</v>
      </c>
      <c r="I28" s="22">
        <v>446064</v>
      </c>
      <c r="J28" s="16">
        <f t="shared" si="0"/>
        <v>31916.7</v>
      </c>
      <c r="K28" s="20">
        <f t="shared" si="1"/>
        <v>2744.8361999999997</v>
      </c>
      <c r="L28" s="17">
        <f t="shared" si="6"/>
        <v>0.12165450121654502</v>
      </c>
    </row>
    <row r="29" spans="1:12" x14ac:dyDescent="0.45">
      <c r="A29" s="7">
        <v>2007</v>
      </c>
      <c r="B29" s="21">
        <v>800</v>
      </c>
      <c r="C29" s="21">
        <v>1250</v>
      </c>
      <c r="D29" s="33">
        <f>SUM(B29:C29)</f>
        <v>2050</v>
      </c>
      <c r="E29" s="29">
        <f t="shared" si="5"/>
        <v>25025</v>
      </c>
      <c r="F29" s="22">
        <v>5838.74</v>
      </c>
      <c r="G29" s="22">
        <v>140.5</v>
      </c>
      <c r="H29" s="22">
        <f>SUM(F29:G29)</f>
        <v>5979.24</v>
      </c>
      <c r="I29" s="22">
        <v>542200</v>
      </c>
      <c r="J29" s="16">
        <f t="shared" si="0"/>
        <v>33783.75</v>
      </c>
      <c r="K29" s="20">
        <f t="shared" si="1"/>
        <v>2905.4024999999997</v>
      </c>
      <c r="L29" s="17">
        <f t="shared" si="6"/>
        <v>-0.11062906724511931</v>
      </c>
    </row>
    <row r="30" spans="1:12" x14ac:dyDescent="0.45">
      <c r="A30" s="7">
        <v>2008</v>
      </c>
      <c r="B30" s="16" t="s">
        <v>2</v>
      </c>
      <c r="C30" s="16"/>
      <c r="D30" s="33">
        <v>1798</v>
      </c>
      <c r="E30" s="29">
        <f t="shared" si="5"/>
        <v>25705</v>
      </c>
      <c r="F30" s="22"/>
      <c r="G30" s="22"/>
      <c r="H30" s="22" t="s">
        <v>1</v>
      </c>
      <c r="I30" s="24">
        <v>210796</v>
      </c>
      <c r="J30" s="16">
        <f t="shared" si="0"/>
        <v>34701.75</v>
      </c>
      <c r="K30" s="20">
        <f t="shared" si="1"/>
        <v>2984.3504999999996</v>
      </c>
      <c r="L30" s="17">
        <f t="shared" si="6"/>
        <v>-0.12292682926829268</v>
      </c>
    </row>
    <row r="31" spans="1:12" x14ac:dyDescent="0.45">
      <c r="A31" s="7">
        <v>2009</v>
      </c>
      <c r="B31" s="16"/>
      <c r="C31" s="16"/>
      <c r="D31" s="33">
        <v>1492</v>
      </c>
      <c r="E31" s="29">
        <f t="shared" si="5"/>
        <v>26312</v>
      </c>
      <c r="F31" s="22"/>
      <c r="G31" s="22"/>
      <c r="H31" s="22" t="s">
        <v>1</v>
      </c>
      <c r="I31" s="22" t="s">
        <v>1</v>
      </c>
      <c r="J31" s="16">
        <f t="shared" si="0"/>
        <v>35521.200000000004</v>
      </c>
      <c r="K31" s="20">
        <f t="shared" si="1"/>
        <v>3054.8232000000003</v>
      </c>
      <c r="L31" s="17">
        <f t="shared" si="6"/>
        <v>-0.17018909899888765</v>
      </c>
    </row>
    <row r="32" spans="1:12" x14ac:dyDescent="0.45">
      <c r="A32" s="7">
        <v>2010</v>
      </c>
      <c r="B32" s="16"/>
      <c r="C32" s="16"/>
      <c r="D32" s="33">
        <v>1607</v>
      </c>
      <c r="E32" s="29">
        <f t="shared" si="5"/>
        <v>27320</v>
      </c>
      <c r="F32" s="22"/>
      <c r="G32" s="22"/>
      <c r="H32" s="22" t="s">
        <v>1</v>
      </c>
      <c r="I32" s="22" t="s">
        <v>1</v>
      </c>
      <c r="J32" s="16">
        <f t="shared" si="0"/>
        <v>36882</v>
      </c>
      <c r="K32" s="20">
        <f t="shared" si="1"/>
        <v>3171.8519999999999</v>
      </c>
      <c r="L32" s="17">
        <f t="shared" si="6"/>
        <v>7.7077747989276135E-2</v>
      </c>
    </row>
    <row r="33" spans="1:12" x14ac:dyDescent="0.45">
      <c r="A33" s="7">
        <v>2011</v>
      </c>
      <c r="B33" s="16"/>
      <c r="C33" s="16"/>
      <c r="D33" s="33">
        <v>2476</v>
      </c>
      <c r="E33" s="29">
        <f t="shared" si="5"/>
        <v>28632</v>
      </c>
      <c r="F33" s="22">
        <v>6184</v>
      </c>
      <c r="G33" s="22">
        <v>1000</v>
      </c>
      <c r="H33" s="22">
        <v>7184</v>
      </c>
      <c r="I33" s="22" t="s">
        <v>1</v>
      </c>
      <c r="J33" s="16">
        <f t="shared" si="0"/>
        <v>38653.200000000004</v>
      </c>
      <c r="K33" s="20">
        <f t="shared" si="1"/>
        <v>3324.1752000000001</v>
      </c>
      <c r="L33" s="17">
        <f t="shared" si="6"/>
        <v>0.54075917859365275</v>
      </c>
    </row>
    <row r="34" spans="1:12" x14ac:dyDescent="0.45">
      <c r="A34" s="7">
        <v>2012</v>
      </c>
      <c r="B34" s="16"/>
      <c r="C34" s="16"/>
      <c r="D34" s="33">
        <v>3688</v>
      </c>
      <c r="E34" s="29">
        <f t="shared" si="5"/>
        <v>31157</v>
      </c>
      <c r="F34" s="22">
        <v>7858</v>
      </c>
      <c r="G34" s="22">
        <v>1684</v>
      </c>
      <c r="H34" s="22">
        <v>9541.5</v>
      </c>
      <c r="I34" s="22" t="s">
        <v>1</v>
      </c>
      <c r="J34" s="16">
        <f t="shared" si="0"/>
        <v>42061.950000000004</v>
      </c>
      <c r="K34" s="20">
        <f t="shared" si="1"/>
        <v>3617.3277000000003</v>
      </c>
      <c r="L34" s="17">
        <f t="shared" si="6"/>
        <v>0.48949919224555732</v>
      </c>
    </row>
    <row r="35" spans="1:12" x14ac:dyDescent="0.45">
      <c r="A35" s="7">
        <v>2013</v>
      </c>
      <c r="B35" s="16"/>
      <c r="C35" s="16"/>
      <c r="D35" s="33">
        <v>4077</v>
      </c>
      <c r="E35" s="29">
        <f t="shared" si="5"/>
        <v>34297</v>
      </c>
      <c r="F35" s="22">
        <v>8310</v>
      </c>
      <c r="G35" s="22">
        <v>1196</v>
      </c>
      <c r="H35" s="22">
        <v>9506</v>
      </c>
      <c r="I35" s="22" t="s">
        <v>1</v>
      </c>
      <c r="J35" s="16">
        <f t="shared" si="0"/>
        <v>46300.950000000004</v>
      </c>
      <c r="K35" s="20">
        <f t="shared" si="1"/>
        <v>3981.8816999999999</v>
      </c>
      <c r="L35" s="17">
        <f t="shared" si="6"/>
        <v>0.10547722342733189</v>
      </c>
    </row>
    <row r="36" spans="1:12" x14ac:dyDescent="0.45">
      <c r="A36" s="7">
        <v>2014</v>
      </c>
      <c r="B36" s="16"/>
      <c r="C36" s="16"/>
      <c r="D36" s="33">
        <v>3624</v>
      </c>
      <c r="E36" s="29">
        <f t="shared" si="5"/>
        <v>36747</v>
      </c>
      <c r="F36" s="22"/>
      <c r="G36" s="22"/>
      <c r="H36" s="22"/>
      <c r="I36" s="22"/>
      <c r="J36" s="16">
        <f t="shared" si="0"/>
        <v>49608.450000000004</v>
      </c>
      <c r="K36" s="20">
        <f t="shared" si="1"/>
        <v>4266.3266999999996</v>
      </c>
      <c r="L36" s="17">
        <f t="shared" si="6"/>
        <v>-0.1111111111111111</v>
      </c>
    </row>
    <row r="37" spans="1:12" x14ac:dyDescent="0.45">
      <c r="A37" s="7">
        <v>2015</v>
      </c>
      <c r="B37" s="16"/>
      <c r="C37" s="16"/>
      <c r="D37" s="33">
        <v>4254</v>
      </c>
      <c r="E37" s="29">
        <f t="shared" si="5"/>
        <v>39201</v>
      </c>
      <c r="F37" s="22"/>
      <c r="G37" s="22"/>
      <c r="H37" s="22"/>
      <c r="I37" s="22"/>
      <c r="J37" s="16">
        <f t="shared" si="0"/>
        <v>52921.350000000006</v>
      </c>
      <c r="K37" s="20">
        <f t="shared" si="1"/>
        <v>4551.2361000000001</v>
      </c>
      <c r="L37" s="17">
        <f t="shared" si="6"/>
        <v>0.17384105960264901</v>
      </c>
    </row>
    <row r="38" spans="1:12" x14ac:dyDescent="0.45">
      <c r="A38" s="7">
        <v>2016</v>
      </c>
      <c r="B38" s="16"/>
      <c r="C38" s="16"/>
      <c r="D38" s="33">
        <v>4000</v>
      </c>
      <c r="E38" s="29">
        <f t="shared" si="5"/>
        <v>40751</v>
      </c>
      <c r="F38" s="22"/>
      <c r="G38" s="22"/>
      <c r="H38" s="23"/>
      <c r="I38" s="22"/>
      <c r="J38" s="16">
        <f t="shared" si="0"/>
        <v>55013.850000000006</v>
      </c>
      <c r="K38" s="20">
        <f t="shared" si="1"/>
        <v>4731.1911</v>
      </c>
      <c r="L38" s="17">
        <f t="shared" si="6"/>
        <v>-5.9708509637987774E-2</v>
      </c>
    </row>
    <row r="39" spans="1:12" s="4" customFormat="1" x14ac:dyDescent="0.45">
      <c r="A39" s="25" t="s">
        <v>0</v>
      </c>
      <c r="B39" s="26">
        <f>SUM(B22:B35)</f>
        <v>3235</v>
      </c>
      <c r="C39" s="26">
        <f>SUM(C22:C35)</f>
        <v>14750</v>
      </c>
      <c r="D39" s="30">
        <f>SUM(D8:D38)</f>
        <v>57081</v>
      </c>
      <c r="E39" s="30"/>
      <c r="F39" s="26">
        <f>SUM(F22:F35)</f>
        <v>42141.18</v>
      </c>
      <c r="G39" s="26">
        <f>SUM(G22:G35)</f>
        <v>4452.9799999999996</v>
      </c>
      <c r="H39" s="26">
        <f>SUM(H22:H35)</f>
        <v>46593.66</v>
      </c>
      <c r="I39" s="26">
        <f>SUM(I22:I35)</f>
        <v>2170458</v>
      </c>
      <c r="J39" s="26">
        <f>SUM(J8:J35)</f>
        <v>576709.19999999995</v>
      </c>
      <c r="K39" s="26">
        <f>SUM(K8:K35)</f>
        <v>49596.991200000004</v>
      </c>
      <c r="L39" s="27"/>
    </row>
    <row r="42" spans="1:12" x14ac:dyDescent="0.45">
      <c r="A42" s="1" t="s">
        <v>17</v>
      </c>
    </row>
  </sheetData>
  <mergeCells count="4">
    <mergeCell ref="D5:D7"/>
    <mergeCell ref="J5:J7"/>
    <mergeCell ref="A1:L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CES</vt:lpstr>
      <vt:lpstr>ktep</vt:lpstr>
      <vt:lpstr>MWHEVITE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BELFORT AMELIE</dc:creator>
  <cp:lastModifiedBy>BELFORT AMELIE</cp:lastModifiedBy>
  <dcterms:created xsi:type="dcterms:W3CDTF">2017-07-05T20:02:08Z</dcterms:created>
  <dcterms:modified xsi:type="dcterms:W3CDTF">2017-12-29T14:33:25Z</dcterms:modified>
</cp:coreProperties>
</file>